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ibrac\Desktop\NABAVA 2016\VTR - PROČELJE\"/>
    </mc:Choice>
  </mc:AlternateContent>
  <bookViews>
    <workbookView xWindow="1956" yWindow="60" windowWidth="24036" windowHeight="12540" tabRatio="865"/>
  </bookViews>
  <sheets>
    <sheet name="NASLOVNICA" sheetId="1" r:id="rId1"/>
    <sheet name="1. RUŠENJA I DEMONTAŽE" sheetId="2" state="hidden" r:id="rId2"/>
    <sheet name="OPĆI UVJETI" sheetId="39" state="hidden" r:id="rId3"/>
    <sheet name="OPĆI UVJETI RUŠENJA" sheetId="40" state="hidden" r:id="rId4"/>
    <sheet name="7. IZOLATERSKI RADOVI " sheetId="13" state="hidden" r:id="rId5"/>
    <sheet name="8. FASADERSKI RADOVI" sheetId="14" state="hidden" r:id="rId6"/>
    <sheet name="9. RAZNI GRAĐEVINSKI RADOVI" sheetId="15" state="hidden" r:id="rId7"/>
    <sheet name="OPĆI UVJETI ZID.-FASAD. RADOVI" sheetId="41" state="hidden" r:id="rId8"/>
    <sheet name="OPĆI UVJETI " sheetId="70" r:id="rId9"/>
    <sheet name="II. ZIDARSKI RADOVI" sheetId="33" r:id="rId10"/>
    <sheet name="11. BRAVARSKI RADOVI" sheetId="17" state="hidden" r:id="rId11"/>
    <sheet name="16. KAMENARSKI RADOVI" sheetId="22" state="hidden" r:id="rId12"/>
    <sheet name="19. STAKLARSKI RADOVI" sheetId="25" state="hidden" r:id="rId13"/>
    <sheet name="21. SPUŠTENI STROPOVI" sheetId="27" state="hidden" r:id="rId14"/>
    <sheet name="RADOVI  U GIPSU" sheetId="28" state="hidden" r:id="rId15"/>
    <sheet name="OPĆI UVJETI STOL.-STAKL. RADOVI" sheetId="44" state="hidden" r:id="rId16"/>
    <sheet name="III. STOLARSKO-STAKL. RADOVI" sheetId="68" r:id="rId17"/>
    <sheet name="OPĆI UVJETI STAKLARSKI RADOVI" sheetId="46" state="hidden" r:id="rId18"/>
    <sheet name="OPĆI UVJETI BRAVARSKI RADOVI" sheetId="59" state="hidden" r:id="rId19"/>
    <sheet name="V. BRAVARSKI RADOVI" sheetId="60" state="hidden" r:id="rId20"/>
    <sheet name="IV. BRAVARSKO-LIMARSKI RADOVI" sheetId="66" r:id="rId21"/>
    <sheet name="V. SOBOSLIK.-LIČILAČKI RADOVI" sheetId="76" r:id="rId22"/>
    <sheet name="VI. SANACIJA PODA BALKONA" sheetId="64" r:id="rId23"/>
    <sheet name="VIa. SANAC. BALKONA NA DVORIŠ." sheetId="78" r:id="rId24"/>
    <sheet name="VII. OBLAGANJE INSTAL.KANALA" sheetId="65" r:id="rId25"/>
    <sheet name="OPĆI UVJETI SOBOSL. I LIČ. RAD" sheetId="47" state="hidden" r:id="rId26"/>
    <sheet name="III. IZRADA INVALID.PRISTUPA" sheetId="67" state="hidden" r:id="rId27"/>
    <sheet name="VIII. IZRADA INVAL.PRISTUPA" sheetId="58" r:id="rId28"/>
    <sheet name="IX. POPRAVAK KROVNIH KUĆICA" sheetId="69" r:id="rId29"/>
    <sheet name="X. ELEKTRO RADOVI NA PROČELJU" sheetId="74" r:id="rId30"/>
    <sheet name="XI. ELEKTRO RADOVI UNUTAR GRAĐ." sheetId="75" r:id="rId31"/>
    <sheet name="XII. SUHOMONTAŽNI RADOVI  " sheetId="73" r:id="rId32"/>
    <sheet name="XIII. KIPARSKO-RESTAUR. RADOVI" sheetId="77" r:id="rId33"/>
    <sheet name="REKAPITULACIJA  " sheetId="61" r:id="rId34"/>
  </sheets>
  <externalReferences>
    <externalReference r:id="rId35"/>
    <externalReference r:id="rId36"/>
    <externalReference r:id="rId37"/>
    <externalReference r:id="rId38"/>
    <externalReference r:id="rId39"/>
    <externalReference r:id="rId40"/>
  </externalReferences>
  <definedNames>
    <definedName name="__BET1" localSheetId="23">#REF!</definedName>
    <definedName name="__BET1">#REF!</definedName>
    <definedName name="__BET2" localSheetId="23">#REF!</definedName>
    <definedName name="__BET2">#REF!</definedName>
    <definedName name="__MAS1" localSheetId="23">#REF!</definedName>
    <definedName name="__MAS1">#REF!</definedName>
    <definedName name="_2Excel_BuiltIn_Print_Titles_3">#REF!</definedName>
    <definedName name="a">#REF!</definedName>
    <definedName name="a_1">#REF!</definedName>
    <definedName name="Arm_beton">#REF!</definedName>
    <definedName name="Armiracki">#REF!</definedName>
    <definedName name="BET">#REF!</definedName>
    <definedName name="Bet_1.1.">#REF!</definedName>
    <definedName name="Bet_1.2.">#REF!</definedName>
    <definedName name="Betonski">#REF!</definedName>
    <definedName name="Betonski_2">#REF!</definedName>
    <definedName name="Brav_2.2.">'[1]Blok 49'!#REF!</definedName>
    <definedName name="D" localSheetId="23">#REF!</definedName>
    <definedName name="D">#REF!</definedName>
    <definedName name="ddd">'[2]Elektro instalacije'!#REF!</definedName>
    <definedName name="ddd_1">'[3]Elektro instalacije'!#REF!</definedName>
    <definedName name="ddd_2">'[3]Elektro instalacije'!#REF!</definedName>
    <definedName name="E" localSheetId="23">#REF!</definedName>
    <definedName name="E">#REF!</definedName>
    <definedName name="ee" localSheetId="23">#REF!</definedName>
    <definedName name="ee">#REF!</definedName>
    <definedName name="ew" localSheetId="23">#REF!</definedName>
    <definedName name="ew">#REF!</definedName>
    <definedName name="Excel_BuiltIn__FilterDatabase">#REF!</definedName>
    <definedName name="Excel_BuiltIn__FilterDatabase_10">#REF!</definedName>
    <definedName name="Excel_BuiltIn__FilterDatabase_11">#REF!</definedName>
    <definedName name="Excel_BuiltIn__FilterDatabase_12">#REF!</definedName>
    <definedName name="Excel_BuiltIn__FilterDatabase_2">#REF!</definedName>
    <definedName name="Excel_BuiltIn__FilterDatabase_3">#REF!</definedName>
    <definedName name="Excel_BuiltIn__FilterDatabase_4">#REF!</definedName>
    <definedName name="Excel_BuiltIn__FilterDatabase_6">#REF!</definedName>
    <definedName name="Excel_BuiltIn__FilterDatabase_7">#REF!</definedName>
    <definedName name="Excel_BuiltIn__FilterDatabase_8">#REF!</definedName>
    <definedName name="Excel_BuiltIn__FilterDatabase_9">#REF!</definedName>
    <definedName name="Excel_BuiltIn_Print_Area_1">#REF!</definedName>
    <definedName name="Excel_BuiltIn_Print_Area_1___1">#REF!</definedName>
    <definedName name="Excel_BuiltIn_Print_Area_1_1">#REF!</definedName>
    <definedName name="Excel_BuiltIn_Print_Area_1_1_1">#REF!</definedName>
    <definedName name="Excel_BuiltIn_Print_Area_1_1_1_1">#REF!</definedName>
    <definedName name="Excel_BuiltIn_Print_Area_1_1_1_1_1">#REF!</definedName>
    <definedName name="Excel_BuiltIn_Print_Area_1_1_1_1_1_1">#REF!</definedName>
    <definedName name="Excel_BuiltIn_Print_Area_1_1_1_1_1_1_1">#REF!</definedName>
    <definedName name="Excel_BuiltIn_Print_Area_1_1_1_1_1_1_1_1">#REF!</definedName>
    <definedName name="Excel_BuiltIn_Print_Area_1_1_1_1_1_1_1_1_1">#REF!</definedName>
    <definedName name="Excel_BuiltIn_Print_Area_1_1_1_1_1_1_1_1_1_1">#REF!</definedName>
    <definedName name="Excel_BuiltIn_Print_Area_1_1_1_1_1_1_1_1_1_1_1">#REF!</definedName>
    <definedName name="Excel_BuiltIn_Print_Area_1_1_1_1_1_1_1_1_1_1_1_1">#REF!</definedName>
    <definedName name="Excel_BuiltIn_Print_Area_1_1_1_1_1_1_1_1_1_1_1_1_1">#REF!</definedName>
    <definedName name="Excel_BuiltIn_Print_Area_3">#REF!</definedName>
    <definedName name="Excel_BuiltIn_Print_Area_9">"$"</definedName>
    <definedName name="Excel_BuiltIn_Print_Titles" localSheetId="23">#REF!</definedName>
    <definedName name="Excel_BuiltIn_Print_Titles">#REF!</definedName>
    <definedName name="Excel_BuiltIn_Print_Titles_1" localSheetId="23">#REF!</definedName>
    <definedName name="Excel_BuiltIn_Print_Titles_1">#REF!</definedName>
    <definedName name="Excel_BuiltIn_Print_Titles_1___1" localSheetId="23">#REF!</definedName>
    <definedName name="Excel_BuiltIn_Print_Titles_1___1">#REF!</definedName>
    <definedName name="Excel_BuiltIn_Print_Titles_1_1">#REF!</definedName>
    <definedName name="Excel_BuiltIn_Print_Titles_12">[4]REKAPITULACIJA!#REF!</definedName>
    <definedName name="Excel_BuiltIn_Print_Titles_2" localSheetId="23">#REF!</definedName>
    <definedName name="Excel_BuiltIn_Print_Titles_2">#REF!</definedName>
    <definedName name="Excel_BuiltIn_Print_Titles_3" localSheetId="23">#REF!</definedName>
    <definedName name="Excel_BuiltIn_Print_Titles_3">#REF!</definedName>
    <definedName name="Excel_BuiltIn_Print_Titles_4" localSheetId="23">#REF!</definedName>
    <definedName name="Excel_BuiltIn_Print_Titles_4">#REF!</definedName>
    <definedName name="Excel_BuiltIn_Print_Titles_5">#REF!</definedName>
    <definedName name="Excel_BuiltIn_Print_Titles_6">#REF!</definedName>
    <definedName name="Excel_BuiltIn_Print_Titles_6___6">#REF!</definedName>
    <definedName name="Excel_BuiltIn_Print_Titles_7">"$"</definedName>
    <definedName name="Excel_BuiltIn_Print_Titles_8" localSheetId="23">#REF!</definedName>
    <definedName name="Excel_BuiltIn_Print_Titles_8">#REF!</definedName>
    <definedName name="Excel_BuiltIn_Print_Titles_9">"$"</definedName>
    <definedName name="F" localSheetId="23">#REF!</definedName>
    <definedName name="F">#REF!</definedName>
    <definedName name="fak" localSheetId="23">#REF!</definedName>
    <definedName name="fak">#REF!</definedName>
    <definedName name="fak_1" localSheetId="23">'[3]Elektro instalacije'!#REF!</definedName>
    <definedName name="fak_1">'[3]Elektro instalacije'!#REF!</definedName>
    <definedName name="fak_10" localSheetId="23">'[3]Elektro instalacije'!#REF!</definedName>
    <definedName name="fak_10">'[3]Elektro instalacije'!#REF!</definedName>
    <definedName name="fak_11" localSheetId="23">'[3]Elektro instalacije'!#REF!</definedName>
    <definedName name="fak_11">'[3]Elektro instalacije'!#REF!</definedName>
    <definedName name="fak_12" localSheetId="23">'[3]Elektro instalacije'!#REF!</definedName>
    <definedName name="fak_12">'[3]Elektro instalacije'!#REF!</definedName>
    <definedName name="fak_13">'[3]Elektro instalacije'!#REF!</definedName>
    <definedName name="fak_14" localSheetId="23">#REF!</definedName>
    <definedName name="fak_14">#REF!</definedName>
    <definedName name="fak_2">'[3]Elektro instalacije'!#REF!</definedName>
    <definedName name="fak_3">'[3]Elektro instalacije'!#REF!</definedName>
    <definedName name="fak_4">'[3]Elektro instalacije'!#REF!</definedName>
    <definedName name="fak_5">'[3]Elektro instalacije'!#REF!</definedName>
    <definedName name="fak_6">'[3]Elektro instalacije'!#REF!</definedName>
    <definedName name="fak_7">'[3]Elektro instalacije'!#REF!</definedName>
    <definedName name="fak_8">'[3]Elektro instalacije'!#REF!</definedName>
    <definedName name="fak_9">'[3]Elektro instalacije'!#REF!</definedName>
    <definedName name="fakns" localSheetId="23">#REF!</definedName>
    <definedName name="fakns">#REF!</definedName>
    <definedName name="fakns_1">'[3]Elektro instalacije'!#REF!</definedName>
    <definedName name="fakns_10">'[3]Elektro instalacije'!#REF!</definedName>
    <definedName name="fakns_11">'[3]Elektro instalacije'!#REF!</definedName>
    <definedName name="fakns_12">'[3]Elektro instalacije'!#REF!</definedName>
    <definedName name="fakns_13">'[3]Elektro instalacije'!#REF!</definedName>
    <definedName name="fakns_14" localSheetId="23">#REF!</definedName>
    <definedName name="fakns_14">#REF!</definedName>
    <definedName name="fakns_2">'[3]Elektro instalacije'!#REF!</definedName>
    <definedName name="fakns_3">'[3]Elektro instalacije'!#REF!</definedName>
    <definedName name="fakns_4">'[3]Elektro instalacije'!#REF!</definedName>
    <definedName name="fakns_5">'[3]Elektro instalacije'!#REF!</definedName>
    <definedName name="fakns_6">'[3]Elektro instalacije'!#REF!</definedName>
    <definedName name="fakns_7">'[3]Elektro instalacije'!#REF!</definedName>
    <definedName name="fakns_8">'[3]Elektro instalacije'!#REF!</definedName>
    <definedName name="fakns_9">'[3]Elektro instalacije'!#REF!</definedName>
    <definedName name="faknsorm" localSheetId="23">#REF!</definedName>
    <definedName name="faknsorm">#REF!</definedName>
    <definedName name="faknsorm_1">'[3]Elektro instalacije'!#REF!</definedName>
    <definedName name="faknsorm_10">'[3]Elektro instalacije'!#REF!</definedName>
    <definedName name="faknsorm_11">'[3]Elektro instalacije'!#REF!</definedName>
    <definedName name="faknsorm_12">'[3]Elektro instalacije'!#REF!</definedName>
    <definedName name="faknsorm_13">'[3]Elektro instalacije'!#REF!</definedName>
    <definedName name="faknsorm_14" localSheetId="23">#REF!</definedName>
    <definedName name="faknsorm_14">#REF!</definedName>
    <definedName name="faknsorm_2">'[3]Elektro instalacije'!#REF!</definedName>
    <definedName name="faknsorm_3">'[3]Elektro instalacije'!#REF!</definedName>
    <definedName name="faknsorm_4">'[3]Elektro instalacije'!#REF!</definedName>
    <definedName name="faknsorm_5">'[3]Elektro instalacije'!#REF!</definedName>
    <definedName name="faknsorm_6">'[3]Elektro instalacije'!#REF!</definedName>
    <definedName name="faknsorm_7">'[3]Elektro instalacije'!#REF!</definedName>
    <definedName name="faknsorm_8">'[3]Elektro instalacije'!#REF!</definedName>
    <definedName name="faknsorm_9">'[3]Elektro instalacije'!#REF!</definedName>
    <definedName name="g" localSheetId="23">#REF!</definedName>
    <definedName name="g">#REF!</definedName>
    <definedName name="Gradjevina" localSheetId="23">#REF!</definedName>
    <definedName name="Gradjevina">#REF!</definedName>
    <definedName name="Građ_1." localSheetId="23">'[1]REKAP-'!#REF!</definedName>
    <definedName name="Građ_1.">'[1]REKAP-'!#REF!</definedName>
    <definedName name="Izol_1.4." localSheetId="23">#REF!</definedName>
    <definedName name="Izol_1.4.">#REF!</definedName>
    <definedName name="Izolateri" localSheetId="23">#REF!</definedName>
    <definedName name="Izolateri">#REF!</definedName>
    <definedName name="jgfsdčkjgesćghuersćizw" localSheetId="23">#REF!</definedName>
    <definedName name="jgfsdčkjgesćghuersćizw">#REF!</definedName>
    <definedName name="jgfsdčkjgesćghuersćizw_1">#REF!</definedName>
    <definedName name="kabeli">#REF!</definedName>
    <definedName name="kabeli_1">'[3]Elektro instalacije'!#REF!</definedName>
    <definedName name="kabeli_10">'[3]Elektro instalacije'!#REF!</definedName>
    <definedName name="kabeli_11">'[3]Elektro instalacije'!#REF!</definedName>
    <definedName name="kabeli_12">'[3]Elektro instalacije'!#REF!</definedName>
    <definedName name="kabeli_13">'[3]Elektro instalacije'!#REF!</definedName>
    <definedName name="kabeli_14" localSheetId="23">#REF!</definedName>
    <definedName name="kabeli_14">#REF!</definedName>
    <definedName name="kabeli_2">'[3]Elektro instalacije'!#REF!</definedName>
    <definedName name="kabeli_3">'[3]Elektro instalacije'!#REF!</definedName>
    <definedName name="kabeli_4">'[3]Elektro instalacije'!#REF!</definedName>
    <definedName name="kabeli_5">'[3]Elektro instalacije'!#REF!</definedName>
    <definedName name="kabeli_6">'[3]Elektro instalacije'!#REF!</definedName>
    <definedName name="kabeli_7">'[3]Elektro instalacije'!#REF!</definedName>
    <definedName name="kabeli_8">'[3]Elektro instalacije'!#REF!</definedName>
    <definedName name="kabeli_9">'[3]Elektro instalacije'!#REF!</definedName>
    <definedName name="KAM" localSheetId="23">#REF!</definedName>
    <definedName name="KAM">#REF!</definedName>
    <definedName name="Kamen_2.8.">'[1]Blok 49'!#REF!</definedName>
    <definedName name="Keram_2.7.">'[1]Blok 49'!#REF!</definedName>
    <definedName name="Kolnik_16.3.">'[5]16. Prometnice'!$G$277</definedName>
    <definedName name="krov" localSheetId="23">#REF!</definedName>
    <definedName name="krov">#REF!</definedName>
    <definedName name="Lim_2.1." localSheetId="23">'[1]Blok 49'!#REF!</definedName>
    <definedName name="Lim_2.1.">'[1]Blok 49'!#REF!</definedName>
    <definedName name="Monol_2.6." localSheetId="23">'[1]Blok 49'!#REF!</definedName>
    <definedName name="Monol_2.6.">'[1]Blok 49'!#REF!</definedName>
    <definedName name="mtt" localSheetId="23">#REF!</definedName>
    <definedName name="mtt">#REF!</definedName>
    <definedName name="mtt_1" localSheetId="23">'[3]Elektro instalacije'!#REF!</definedName>
    <definedName name="mtt_1">'[3]Elektro instalacije'!#REF!</definedName>
    <definedName name="mtt_10" localSheetId="23">'[3]Elektro instalacije'!#REF!</definedName>
    <definedName name="mtt_10">'[3]Elektro instalacije'!#REF!</definedName>
    <definedName name="mtt_11" localSheetId="23">'[3]Elektro instalacije'!#REF!</definedName>
    <definedName name="mtt_11">'[3]Elektro instalacije'!#REF!</definedName>
    <definedName name="mtt_12">'[3]Elektro instalacije'!#REF!</definedName>
    <definedName name="mtt_13">'[3]Elektro instalacije'!#REF!</definedName>
    <definedName name="mtt_14" localSheetId="23">#REF!</definedName>
    <definedName name="mtt_14">#REF!</definedName>
    <definedName name="mtt_2">'[3]Elektro instalacije'!#REF!</definedName>
    <definedName name="mtt_3">'[3]Elektro instalacije'!#REF!</definedName>
    <definedName name="mtt_4">'[3]Elektro instalacije'!#REF!</definedName>
    <definedName name="mtt_5">'[3]Elektro instalacije'!#REF!</definedName>
    <definedName name="mtt_6">'[3]Elektro instalacije'!#REF!</definedName>
    <definedName name="mtt_7">'[3]Elektro instalacije'!#REF!</definedName>
    <definedName name="mtt_8">'[3]Elektro instalacije'!#REF!</definedName>
    <definedName name="mtt_9">'[3]Elektro instalacije'!#REF!</definedName>
    <definedName name="mttorm" localSheetId="23">#REF!</definedName>
    <definedName name="mttorm">#REF!</definedName>
    <definedName name="mttorm_1">'[3]Elektro instalacije'!#REF!</definedName>
    <definedName name="mttorm_10">'[3]Elektro instalacije'!#REF!</definedName>
    <definedName name="mttorm_11">'[3]Elektro instalacije'!#REF!</definedName>
    <definedName name="mttorm_12">'[3]Elektro instalacije'!#REF!</definedName>
    <definedName name="mttorm_13">'[3]Elektro instalacije'!#REF!</definedName>
    <definedName name="mttorm_14" localSheetId="23">#REF!</definedName>
    <definedName name="mttorm_14">#REF!</definedName>
    <definedName name="mttorm_2">'[3]Elektro instalacije'!#REF!</definedName>
    <definedName name="mttorm_3">'[3]Elektro instalacije'!#REF!</definedName>
    <definedName name="mttorm_4">'[3]Elektro instalacije'!#REF!</definedName>
    <definedName name="mttorm_5">'[3]Elektro instalacije'!#REF!</definedName>
    <definedName name="mttorm_6">'[3]Elektro instalacije'!#REF!</definedName>
    <definedName name="mttorm_7">'[3]Elektro instalacije'!#REF!</definedName>
    <definedName name="mttorm_8">'[3]Elektro instalacije'!#REF!</definedName>
    <definedName name="mttorm_9">'[3]Elektro instalacije'!#REF!</definedName>
    <definedName name="ns" localSheetId="23">#REF!</definedName>
    <definedName name="ns">#REF!</definedName>
    <definedName name="ns_1">'[3]Elektro instalacije'!#REF!</definedName>
    <definedName name="ns_10">'[3]Elektro instalacije'!#REF!</definedName>
    <definedName name="ns_11">'[3]Elektro instalacije'!#REF!</definedName>
    <definedName name="ns_12">'[3]Elektro instalacije'!#REF!</definedName>
    <definedName name="ns_13">'[3]Elektro instalacije'!#REF!</definedName>
    <definedName name="ns_14" localSheetId="23">#REF!</definedName>
    <definedName name="ns_14">#REF!</definedName>
    <definedName name="ns_2">'[3]Elektro instalacije'!#REF!</definedName>
    <definedName name="ns_3">'[3]Elektro instalacije'!#REF!</definedName>
    <definedName name="ns_4">'[3]Elektro instalacije'!#REF!</definedName>
    <definedName name="ns_5">'[3]Elektro instalacije'!#REF!</definedName>
    <definedName name="ns_6">'[3]Elektro instalacije'!#REF!</definedName>
    <definedName name="ns_7">'[3]Elektro instalacije'!#REF!</definedName>
    <definedName name="ns_8">'[3]Elektro instalacije'!#REF!</definedName>
    <definedName name="ns_9">'[3]Elektro instalacije'!#REF!</definedName>
    <definedName name="nsorm" localSheetId="23">#REF!</definedName>
    <definedName name="nsorm">#REF!</definedName>
    <definedName name="nsorm_1">'[3]Elektro instalacije'!#REF!</definedName>
    <definedName name="nsorm_10">'[3]Elektro instalacije'!#REF!</definedName>
    <definedName name="nsorm_11">'[3]Elektro instalacije'!#REF!</definedName>
    <definedName name="nsorm_12">'[3]Elektro instalacije'!#REF!</definedName>
    <definedName name="nsorm_13">'[3]Elektro instalacije'!#REF!</definedName>
    <definedName name="nsorm_14" localSheetId="23">#REF!</definedName>
    <definedName name="nsorm_14">#REF!</definedName>
    <definedName name="nsorm_2">'[3]Elektro instalacije'!#REF!</definedName>
    <definedName name="nsorm_3">'[3]Elektro instalacije'!#REF!</definedName>
    <definedName name="nsorm_4">'[3]Elektro instalacije'!#REF!</definedName>
    <definedName name="nsorm_5">'[3]Elektro instalacije'!#REF!</definedName>
    <definedName name="nsorm_6">'[3]Elektro instalacije'!#REF!</definedName>
    <definedName name="nsorm_7">'[3]Elektro instalacije'!#REF!</definedName>
    <definedName name="nsorm_8">'[3]Elektro instalacije'!#REF!</definedName>
    <definedName name="nsorm_9">'[3]Elektro instalacije'!#REF!</definedName>
    <definedName name="Obrt_2.">'[1]REKAP-'!#REF!</definedName>
    <definedName name="Odvod_16.4.">'[5]16. Prometnice'!$G$329</definedName>
    <definedName name="oprema" localSheetId="23">#REF!</definedName>
    <definedName name="oprema">#REF!</definedName>
    <definedName name="oprema_1" localSheetId="23">'[3]Elektro instalacije'!#REF!</definedName>
    <definedName name="oprema_1">'[3]Elektro instalacije'!#REF!</definedName>
    <definedName name="oprema_10" localSheetId="23">'[3]Elektro instalacije'!#REF!</definedName>
    <definedName name="oprema_10">'[3]Elektro instalacije'!#REF!</definedName>
    <definedName name="oprema_11" localSheetId="23">'[3]Elektro instalacije'!#REF!</definedName>
    <definedName name="oprema_11">'[3]Elektro instalacije'!#REF!</definedName>
    <definedName name="oprema_12">'[3]Elektro instalacije'!#REF!</definedName>
    <definedName name="oprema_13">'[3]Elektro instalacije'!#REF!</definedName>
    <definedName name="oprema_14" localSheetId="23">#REF!</definedName>
    <definedName name="oprema_14">#REF!</definedName>
    <definedName name="oprema_2">'[3]Elektro instalacije'!#REF!</definedName>
    <definedName name="oprema_3">'[3]Elektro instalacije'!#REF!</definedName>
    <definedName name="oprema_4">'[3]Elektro instalacije'!#REF!</definedName>
    <definedName name="oprema_5">'[3]Elektro instalacije'!#REF!</definedName>
    <definedName name="oprema_6">'[3]Elektro instalacije'!#REF!</definedName>
    <definedName name="oprema_7">'[3]Elektro instalacije'!#REF!</definedName>
    <definedName name="oprema_8">'[3]Elektro instalacije'!#REF!</definedName>
    <definedName name="oprema_9">'[3]Elektro instalacije'!#REF!</definedName>
    <definedName name="ormari" localSheetId="23">#REF!</definedName>
    <definedName name="ormari">#REF!</definedName>
    <definedName name="ormari_1">'[3]Elektro instalacije'!#REF!</definedName>
    <definedName name="ormari_10">'[3]Elektro instalacije'!#REF!</definedName>
    <definedName name="ormari_11">'[3]Elektro instalacije'!#REF!</definedName>
    <definedName name="ormari_12">'[3]Elektro instalacije'!#REF!</definedName>
    <definedName name="ormari_13">'[3]Elektro instalacije'!#REF!</definedName>
    <definedName name="ormari_14" localSheetId="23">#REF!</definedName>
    <definedName name="ormari_14">#REF!</definedName>
    <definedName name="ormari_2">'[3]Elektro instalacije'!#REF!</definedName>
    <definedName name="ormari_3">'[3]Elektro instalacije'!#REF!</definedName>
    <definedName name="ormari_4">'[3]Elektro instalacije'!#REF!</definedName>
    <definedName name="ormari_5">'[3]Elektro instalacije'!#REF!</definedName>
    <definedName name="ormari_6">'[3]Elektro instalacije'!#REF!</definedName>
    <definedName name="ormari_7">'[3]Elektro instalacije'!#REF!</definedName>
    <definedName name="ormari_8">'[3]Elektro instalacije'!#REF!</definedName>
    <definedName name="ormari_9">'[3]Elektro instalacije'!#REF!</definedName>
    <definedName name="OST" localSheetId="23">#REF!</definedName>
    <definedName name="OST">#REF!</definedName>
    <definedName name="ostalo" localSheetId="23">#REF!</definedName>
    <definedName name="ostalo">#REF!</definedName>
    <definedName name="ostalo_1" localSheetId="23">'[3]Elektro instalacije'!#REF!</definedName>
    <definedName name="ostalo_1">'[3]Elektro instalacije'!#REF!</definedName>
    <definedName name="ostalo_10" localSheetId="23">'[3]Elektro instalacije'!#REF!</definedName>
    <definedName name="ostalo_10">'[3]Elektro instalacije'!#REF!</definedName>
    <definedName name="ostalo_11">'[3]Elektro instalacije'!#REF!</definedName>
    <definedName name="ostalo_12">'[3]Elektro instalacije'!#REF!</definedName>
    <definedName name="ostalo_13">'[3]Elektro instalacije'!#REF!</definedName>
    <definedName name="ostalo_14" localSheetId="23">#REF!</definedName>
    <definedName name="ostalo_14">#REF!</definedName>
    <definedName name="ostalo_2">'[3]Elektro instalacije'!#REF!</definedName>
    <definedName name="ostalo_3">'[3]Elektro instalacije'!#REF!</definedName>
    <definedName name="ostalo_4">'[3]Elektro instalacije'!#REF!</definedName>
    <definedName name="ostalo_5">'[3]Elektro instalacije'!#REF!</definedName>
    <definedName name="ostalo_6">'[3]Elektro instalacije'!#REF!</definedName>
    <definedName name="ostalo_7">'[3]Elektro instalacije'!#REF!</definedName>
    <definedName name="ostalo_8">'[3]Elektro instalacije'!#REF!</definedName>
    <definedName name="ostalo_9">'[3]Elektro instalacije'!#REF!</definedName>
    <definedName name="Pero">'[6]1_  ZEMLJANI'!$A$3:$H$28</definedName>
    <definedName name="Podop_2.5." localSheetId="23">'[1]Blok 49'!#REF!</definedName>
    <definedName name="Podop_2.5.">'[1]Blok 49'!#REF!</definedName>
    <definedName name="Ponudjac" localSheetId="23">#REF!</definedName>
    <definedName name="Ponudjac">#REF!</definedName>
    <definedName name="Preg_2.3.">'[1]Blok 49'!$G$26</definedName>
    <definedName name="prekidači" localSheetId="23">#REF!</definedName>
    <definedName name="prekidači">#REF!</definedName>
    <definedName name="prekidači_1" localSheetId="23">'[3]Elektro instalacije'!#REF!</definedName>
    <definedName name="prekidači_1">'[3]Elektro instalacije'!#REF!</definedName>
    <definedName name="prekidači_10" localSheetId="23">'[3]Elektro instalacije'!#REF!</definedName>
    <definedName name="prekidači_10">'[3]Elektro instalacije'!#REF!</definedName>
    <definedName name="prekidači_11">'[3]Elektro instalacije'!#REF!</definedName>
    <definedName name="prekidači_12">'[3]Elektro instalacije'!#REF!</definedName>
    <definedName name="prekidači_13">'[3]Elektro instalacije'!#REF!</definedName>
    <definedName name="prekidači_14" localSheetId="23">#REF!</definedName>
    <definedName name="prekidači_14">#REF!</definedName>
    <definedName name="prekidači_2">'[3]Elektro instalacije'!#REF!</definedName>
    <definedName name="prekidači_3">'[3]Elektro instalacije'!#REF!</definedName>
    <definedName name="prekidači_4">'[3]Elektro instalacije'!#REF!</definedName>
    <definedName name="prekidači_5">'[3]Elektro instalacije'!#REF!</definedName>
    <definedName name="prekidači_6">'[3]Elektro instalacije'!#REF!</definedName>
    <definedName name="prekidači_7">'[3]Elektro instalacije'!#REF!</definedName>
    <definedName name="prekidači_8">'[3]Elektro instalacije'!#REF!</definedName>
    <definedName name="prekidači_9">'[3]Elektro instalacije'!#REF!</definedName>
    <definedName name="PRI" localSheetId="23">#REF!</definedName>
    <definedName name="PRI">#REF!</definedName>
    <definedName name="_xlnm.Print_Area" localSheetId="28">'IX. POPRAVAK KROVNIH KUĆICA'!$A$1:$I$39</definedName>
    <definedName name="Print_Area_MI" localSheetId="23">#REF!</definedName>
    <definedName name="Print_Area_MI">#REF!</definedName>
    <definedName name="_xlnm.Print_Titles" localSheetId="23">'VIa. SANAC. BALKONA NA DVORIŠ.'!$1:$1</definedName>
    <definedName name="Pripr_16.1.">'[5]16. Prometnice'!$G$66</definedName>
    <definedName name="PRIV" localSheetId="23">#REF!</definedName>
    <definedName name="PRIV">#REF!</definedName>
    <definedName name="prova" localSheetId="23">#REF!</definedName>
    <definedName name="prova">#REF!</definedName>
    <definedName name="Rashlad_2.11." localSheetId="23">'[1]Blok 49'!#REF!</definedName>
    <definedName name="Rashlad_2.11.">'[1]Blok 49'!#REF!</definedName>
    <definedName name="rasvjeta" localSheetId="23">#REF!</definedName>
    <definedName name="rasvjeta">#REF!</definedName>
    <definedName name="rasvjeta_1" localSheetId="23">'[3]Elektro instalacije'!#REF!</definedName>
    <definedName name="rasvjeta_1">'[3]Elektro instalacije'!#REF!</definedName>
    <definedName name="rasvjeta_10" localSheetId="23">'[3]Elektro instalacije'!#REF!</definedName>
    <definedName name="rasvjeta_10">'[3]Elektro instalacije'!#REF!</definedName>
    <definedName name="rasvjeta_11" localSheetId="23">'[3]Elektro instalacije'!#REF!</definedName>
    <definedName name="rasvjeta_11">'[3]Elektro instalacije'!#REF!</definedName>
    <definedName name="rasvjeta_12" localSheetId="23">'[3]Elektro instalacije'!#REF!</definedName>
    <definedName name="rasvjeta_12">'[3]Elektro instalacije'!#REF!</definedName>
    <definedName name="rasvjeta_13" localSheetId="23">'[3]Elektro instalacije'!#REF!</definedName>
    <definedName name="rasvjeta_13">'[3]Elektro instalacije'!#REF!</definedName>
    <definedName name="rasvjeta_14" localSheetId="23">#REF!</definedName>
    <definedName name="rasvjeta_14">#REF!</definedName>
    <definedName name="rasvjeta_2" localSheetId="23">'[3]Elektro instalacije'!#REF!</definedName>
    <definedName name="rasvjeta_2">'[3]Elektro instalacije'!#REF!</definedName>
    <definedName name="rasvjeta_3" localSheetId="23">'[3]Elektro instalacije'!#REF!</definedName>
    <definedName name="rasvjeta_3">'[3]Elektro instalacije'!#REF!</definedName>
    <definedName name="rasvjeta_4">'[3]Elektro instalacije'!#REF!</definedName>
    <definedName name="rasvjeta_5">'[3]Elektro instalacije'!#REF!</definedName>
    <definedName name="rasvjeta_6">'[3]Elektro instalacije'!#REF!</definedName>
    <definedName name="rasvjeta_7">'[3]Elektro instalacije'!#REF!</definedName>
    <definedName name="rasvjeta_8">'[3]Elektro instalacije'!#REF!</definedName>
    <definedName name="rasvjeta_9">'[3]Elektro instalacije'!#REF!</definedName>
    <definedName name="RUS" localSheetId="23">#REF!</definedName>
    <definedName name="RUS">#REF!</definedName>
    <definedName name="s">'[2]Elektro instalacije'!#REF!</definedName>
    <definedName name="s_1">'[3]Elektro instalacije'!#REF!</definedName>
    <definedName name="s_2">'[3]Elektro instalacije'!#REF!</definedName>
    <definedName name="Sign_16.5.">'[5]16. Prometnice'!$G$408</definedName>
    <definedName name="Sobosl_2.9." localSheetId="23">'[1]Blok 49'!#REF!</definedName>
    <definedName name="Sobosl_2.9.">'[1]Blok 49'!#REF!</definedName>
    <definedName name="sss" localSheetId="23">'[2]Elektro instalacije'!#REF!</definedName>
    <definedName name="sss">'[2]Elektro instalacije'!#REF!</definedName>
    <definedName name="sss_1" localSheetId="23">'[3]Elektro instalacije'!#REF!</definedName>
    <definedName name="sss_1">'[3]Elektro instalacije'!#REF!</definedName>
    <definedName name="sss_2" localSheetId="23">'[3]Elektro instalacije'!#REF!</definedName>
    <definedName name="sss_2">'[3]Elektro instalacije'!#REF!</definedName>
    <definedName name="Stol_2.4.">'[1]Blok 49'!#REF!</definedName>
    <definedName name="Strop_2.10.">'[1]Blok 49'!#REF!</definedName>
    <definedName name="Tesarski" localSheetId="23">#REF!</definedName>
    <definedName name="Tesarski">#REF!</definedName>
    <definedName name="Tesarski_8" localSheetId="23">#REF!</definedName>
    <definedName name="Tesarski_8">#REF!</definedName>
    <definedName name="Uređenje_0">'[1]Blok 47'!$G$36</definedName>
    <definedName name="VOD" localSheetId="23">#REF!</definedName>
    <definedName name="VOD">#REF!</definedName>
    <definedName name="wzsriudtziozfogupgup" localSheetId="23">#REF!</definedName>
    <definedName name="wzsriudtziozfogupgup">#REF!</definedName>
    <definedName name="zanaslov" localSheetId="23">#REF!</definedName>
    <definedName name="zanaslov">#REF!</definedName>
    <definedName name="ZEM">#REF!</definedName>
    <definedName name="Zem_1.1.">#REF!</definedName>
    <definedName name="Zem_16.2.">'[5]16. Prometnice'!$G$130</definedName>
    <definedName name="ZEM1" localSheetId="23">#REF!</definedName>
    <definedName name="ZEM1">#REF!</definedName>
    <definedName name="ZEM2" localSheetId="23">#REF!</definedName>
    <definedName name="ZEM2">#REF!</definedName>
    <definedName name="Zemljani" localSheetId="23">#REF!</definedName>
    <definedName name="Zemljani">#REF!</definedName>
    <definedName name="Zemljani_2">#REF!</definedName>
    <definedName name="Zid_1.3.">#REF!</definedName>
  </definedNames>
  <calcPr calcId="152511"/>
</workbook>
</file>

<file path=xl/calcChain.xml><?xml version="1.0" encoding="utf-8"?>
<calcChain xmlns="http://schemas.openxmlformats.org/spreadsheetml/2006/main">
  <c r="I30" i="78" l="1"/>
  <c r="I14" i="61" s="1"/>
  <c r="I18" i="61" l="1"/>
  <c r="I19" i="61"/>
  <c r="F4" i="33"/>
  <c r="F5" i="33"/>
  <c r="F6" i="33"/>
  <c r="F7" i="33"/>
  <c r="F9" i="33"/>
  <c r="I12" i="68" l="1"/>
  <c r="D15" i="76"/>
  <c r="D21" i="76"/>
  <c r="D9" i="76" l="1"/>
  <c r="D8" i="76"/>
  <c r="D7" i="76"/>
  <c r="D5" i="76"/>
  <c r="F121" i="77" l="1"/>
  <c r="I21" i="61" s="1"/>
  <c r="F32" i="76"/>
  <c r="I12" i="61" s="1"/>
  <c r="F66" i="73" l="1"/>
  <c r="D40" i="73"/>
  <c r="D39" i="73"/>
  <c r="D17" i="73"/>
  <c r="D12" i="73"/>
  <c r="D6" i="73"/>
  <c r="D7" i="73" s="1"/>
  <c r="D49" i="73" l="1"/>
  <c r="D50" i="73"/>
  <c r="F65" i="73"/>
  <c r="F68" i="73" l="1"/>
  <c r="I20" i="61" s="1"/>
  <c r="I52" i="66" l="1"/>
  <c r="I51" i="66"/>
  <c r="I50" i="66"/>
  <c r="I28" i="66"/>
  <c r="F41" i="66"/>
  <c r="I37" i="66"/>
  <c r="I24" i="66"/>
  <c r="I23" i="66" l="1"/>
  <c r="F25" i="69" l="1"/>
  <c r="F28" i="69"/>
  <c r="F27" i="69"/>
  <c r="F26" i="69"/>
  <c r="F24" i="69"/>
  <c r="D23" i="69"/>
  <c r="F23" i="69" s="1"/>
  <c r="F22" i="69"/>
  <c r="F16" i="69"/>
  <c r="D9" i="69"/>
  <c r="F9" i="69" s="1"/>
  <c r="D10" i="69"/>
  <c r="F10" i="69" s="1"/>
  <c r="F11" i="69"/>
  <c r="F12" i="69"/>
  <c r="F8" i="69"/>
  <c r="F6" i="69"/>
  <c r="D7" i="69"/>
  <c r="F7" i="69" s="1"/>
  <c r="F35" i="58"/>
  <c r="F10" i="58"/>
  <c r="F8" i="64"/>
  <c r="F7" i="64"/>
  <c r="I38" i="69" l="1"/>
  <c r="I17" i="61" s="1"/>
  <c r="F20" i="58"/>
  <c r="F19" i="58"/>
  <c r="F17" i="58"/>
  <c r="F11" i="58"/>
  <c r="F9" i="58"/>
  <c r="F8" i="58"/>
  <c r="F7" i="58"/>
  <c r="C19" i="65"/>
  <c r="F19" i="65" s="1"/>
  <c r="C18" i="65"/>
  <c r="F18" i="65" s="1"/>
  <c r="C17" i="65"/>
  <c r="F17" i="65" s="1"/>
  <c r="C16" i="65"/>
  <c r="F16" i="65" s="1"/>
  <c r="F15" i="65"/>
  <c r="C14" i="65"/>
  <c r="F14" i="65" s="1"/>
  <c r="C13" i="65"/>
  <c r="F13" i="65" s="1"/>
  <c r="C12" i="65"/>
  <c r="F12" i="65" s="1"/>
  <c r="C11" i="65"/>
  <c r="F11" i="65" s="1"/>
  <c r="C10" i="65"/>
  <c r="F10" i="65" s="1"/>
  <c r="I50" i="58"/>
  <c r="D33" i="58"/>
  <c r="D32" i="58"/>
  <c r="D31" i="58"/>
  <c r="D30" i="58"/>
  <c r="D29" i="58"/>
  <c r="F47" i="67"/>
  <c r="I47" i="67" s="1"/>
  <c r="I48" i="67"/>
  <c r="F46" i="67"/>
  <c r="I46" i="67" s="1"/>
  <c r="F45" i="67"/>
  <c r="I45" i="67" s="1"/>
  <c r="F44" i="67"/>
  <c r="I44" i="67" s="1"/>
  <c r="F41" i="67"/>
  <c r="I41" i="67" s="1"/>
  <c r="F33" i="67"/>
  <c r="I33" i="67" s="1"/>
  <c r="D33" i="67"/>
  <c r="D32" i="67"/>
  <c r="D36" i="67"/>
  <c r="D35" i="67"/>
  <c r="D34" i="67"/>
  <c r="F36" i="67"/>
  <c r="I36" i="67" s="1"/>
  <c r="F35" i="67"/>
  <c r="I35" i="67" s="1"/>
  <c r="F34" i="67"/>
  <c r="I34" i="67" s="1"/>
  <c r="F32" i="67"/>
  <c r="I32" i="67" s="1"/>
  <c r="F8" i="67"/>
  <c r="F9" i="67"/>
  <c r="F10" i="67"/>
  <c r="F11" i="67"/>
  <c r="F12" i="67"/>
  <c r="F7" i="67"/>
  <c r="F24" i="67"/>
  <c r="I24" i="67" s="1"/>
  <c r="F17" i="67"/>
  <c r="F18" i="67"/>
  <c r="F19" i="67"/>
  <c r="F20" i="67"/>
  <c r="F16" i="67"/>
  <c r="I10" i="61" l="1"/>
  <c r="D34" i="58"/>
  <c r="F13" i="58"/>
  <c r="F21" i="58"/>
  <c r="F38" i="67"/>
  <c r="I38" i="67" s="1"/>
  <c r="D37" i="67"/>
  <c r="F21" i="67"/>
  <c r="I21" i="67" s="1"/>
  <c r="F13" i="67"/>
  <c r="I13" i="67" s="1"/>
  <c r="I26" i="67" s="1"/>
  <c r="I53" i="67" s="1"/>
  <c r="I16" i="61" l="1"/>
  <c r="F20" i="65" l="1"/>
  <c r="I59" i="66" l="1"/>
  <c r="I11" i="61" s="1"/>
  <c r="I26" i="65" l="1"/>
  <c r="I10" i="64"/>
  <c r="I13" i="61" l="1"/>
  <c r="I12" i="33" l="1"/>
  <c r="I15" i="61" l="1"/>
  <c r="I2" i="60" l="1"/>
  <c r="F4" i="60"/>
  <c r="F5" i="60"/>
  <c r="F6" i="60"/>
  <c r="F7" i="60"/>
  <c r="F8" i="60"/>
  <c r="F9" i="60"/>
  <c r="F11" i="60"/>
  <c r="I11" i="60" s="1"/>
  <c r="I2" i="28"/>
  <c r="I3" i="28"/>
  <c r="I1" i="2"/>
  <c r="I2" i="2"/>
  <c r="I3" i="2"/>
  <c r="I4" i="2"/>
  <c r="I5" i="2"/>
  <c r="I6" i="2"/>
  <c r="I7" i="2"/>
  <c r="I8" i="2"/>
  <c r="I9" i="2"/>
  <c r="I10" i="2"/>
  <c r="I11" i="2"/>
  <c r="I12" i="2"/>
  <c r="I13" i="2"/>
  <c r="I14" i="2"/>
  <c r="I15" i="2"/>
  <c r="I16" i="2"/>
  <c r="F10" i="60" l="1"/>
  <c r="I10" i="60" s="1"/>
  <c r="I13" i="60" s="1"/>
  <c r="I18" i="2"/>
  <c r="I5" i="28"/>
  <c r="I9" i="61"/>
  <c r="I24" i="61" s="1"/>
  <c r="I25" i="61" s="1"/>
  <c r="I27" i="61" s="1"/>
</calcChain>
</file>

<file path=xl/sharedStrings.xml><?xml version="1.0" encoding="utf-8"?>
<sst xmlns="http://schemas.openxmlformats.org/spreadsheetml/2006/main" count="1466" uniqueCount="487">
  <si>
    <t>Izvedba  montažnog spuštenog stropa  od gips ploča d= 18 mm Ploče se postavljaju na nosače.  U cijeni je obuhvačena izrada i postava podkonstrucije od Al profila te izrada denivelacije kod vrata. Sve prema ncrtu. Obračun po m2 gotovog stropa.</t>
  </si>
  <si>
    <t>Izvedba  montažnog zida od gips ploča d= 18 mm Ploče se postavljaju na nosače.  U cijeni je obuhvačena izrada i postava podkonstrucije od Al profila te izrada denivelacije kod vrata. Sve prema ncrtu. Obračun po m2 gotovog zida.Dobava i postava polistiren tvrdih ploča za toplinsku izolaciju d= 10 cm,  na ploče se postavlja PVC folija. Obračun po m2 gotovog zida.</t>
  </si>
  <si>
    <t>m3</t>
  </si>
  <si>
    <t>x</t>
  </si>
  <si>
    <t>Razbijanje i vađenje postojeće betonske krovne ploče. Ukupne debljine 10 cm. Ukljućen odvoz na mjesni deponij. Obračun po m3.</t>
  </si>
  <si>
    <t>Skidanje krovne konstrukcije U cijenu je ukljućeno skidanje crijepa i drvene knstrukcije, te odvoz na gradski deponiju. Obračun po m2 horizontalne projekcije krova.</t>
  </si>
  <si>
    <t>m2</t>
  </si>
  <si>
    <t xml:space="preserve">Razna nepredviđena rušenja, demontaže, štemanja i dubljenja. Ukljućen odvoz materijala na mjesni deponij. Obračun po m3.
</t>
  </si>
  <si>
    <t>Skidanje postojećih drvenih prozora zbog ugradnje novih. Prozore odložiti na gradilišnu deponiju.</t>
  </si>
  <si>
    <t>kom</t>
  </si>
  <si>
    <t>Skidanje i odvoz na gradsku deponiju starih limenih oluka i opšava Obračun po m1</t>
  </si>
  <si>
    <t>m1</t>
  </si>
  <si>
    <t>Iskop zemlje za izradu temelja stupa u zemlji III kat. Zemlju odvesti na deponiju. Obračun po m3.</t>
  </si>
  <si>
    <t>X</t>
  </si>
  <si>
    <t>1.1</t>
  </si>
  <si>
    <t>1.2</t>
  </si>
  <si>
    <t>1.3</t>
  </si>
  <si>
    <t>1.4</t>
  </si>
  <si>
    <t>1.5</t>
  </si>
  <si>
    <t>1.6</t>
  </si>
  <si>
    <t>1.7</t>
  </si>
  <si>
    <t xml:space="preserve">Probijanje novih otvora u debelom kamenom zidu. Ukljućeno čišćenje i deponiranje upotrebljivih blokova, te odvoz ostatka. Obračun po m3 zida.        </t>
  </si>
  <si>
    <t>Skidanje (otucavanje) zidne žbuke, debljine cca  cm. Ukljućen odvoz na mjesni deponij. Obračun po m2.</t>
  </si>
  <si>
    <t xml:space="preserve">Probijanje novih otvora u debelom kamenom zidu. Ukljućeno čišćenje i deponiranje upotrebljivih blokova, te odvoz ostatka. Obračun po m3 zida.                                                                                                            </t>
  </si>
  <si>
    <t xml:space="preserve">Otvaranje usjeka u debelom kamenom zidu za AB nadvoje (vis. 30 cm) novih otvora. Vratiti izvađene kamene blokove lica zida. Vidi detalj. Obračin po m1 nadvoja. Ukljućen odvoz šute.                                                                     </t>
  </si>
  <si>
    <t xml:space="preserve">Otvaranje usjeka u kamenom zidu za instalacione kanale dim. / cm i čepove za nove arm. bet. ploče dim. / cm. Ručno vađenje blokova, čišćenje kamena, te odvoz šute. Kod izvedbe instalacionih kanala, izvađeni kam. blokovi lica zida se vraćaju.    </t>
  </si>
  <si>
    <t xml:space="preserve">Rušenje dotrajalog kamenog zida radi zamjene novim. Izvodi se u kampadama. Ukljućena sva potrebna podupiranja i skele. Sav upotrebivi kamen deponirati za ponovnu upotrebu, ukljućen odvoz ostatka. Obračun po m3 zida.  </t>
  </si>
  <si>
    <t>1.8</t>
  </si>
  <si>
    <t>1.9</t>
  </si>
  <si>
    <t>1.10</t>
  </si>
  <si>
    <t>1.11</t>
  </si>
  <si>
    <t>1.12</t>
  </si>
  <si>
    <t>1.13</t>
  </si>
  <si>
    <t>1. RUŠENJA I DEMONTAŽE</t>
  </si>
  <si>
    <t>Demontaža drvenih vrata i dovratnika u  zidu. Vrata deponirati za ponovnu ugradnju. Ukljućen odvoz šute na mjesni deponij. Obračun prema broju komada</t>
  </si>
  <si>
    <t xml:space="preserve">Skidanje drvene podkonstrukcije stropa i žbuke (daske, drvene letvice ili trska), ravnog i zaobljenog dijela. Uključen odvoz. Obračun po m2.   </t>
  </si>
  <si>
    <t xml:space="preserve">Demontaža sanitarnih uređaja (WC-školjke, umivaonici, tuš-kade, kade, pissoir-i...) zajedno s armaturama. Ukljućen odvoz na mjesni deponij. Obračun po komadu.    </t>
  </si>
  <si>
    <t>1.14</t>
  </si>
  <si>
    <t>1.15</t>
  </si>
  <si>
    <t>1.16</t>
  </si>
  <si>
    <t>11. 1.</t>
  </si>
  <si>
    <t>11. 2.</t>
  </si>
  <si>
    <t>11.  RADOVI U GIPSU:</t>
  </si>
  <si>
    <t>1.</t>
  </si>
  <si>
    <t>2.</t>
  </si>
  <si>
    <t>3.</t>
  </si>
  <si>
    <t>4.</t>
  </si>
  <si>
    <t>5.</t>
  </si>
  <si>
    <t>6.</t>
  </si>
  <si>
    <t>7.</t>
  </si>
  <si>
    <t xml:space="preserve">PDV </t>
  </si>
  <si>
    <t>SVEUKUPNO:</t>
  </si>
  <si>
    <t>Projektant: ovl. arh. Damir Foretić, .ing.građ.</t>
  </si>
  <si>
    <t xml:space="preserve">OPĆI UVJETI UZ TROŠKOVNIK
Cijene upisane u ovaj troškovnik sadrže svu odštetu za pojedine radove i dobave u odnosnim stavkama troškovnika i to u potpuno dogotovljenom stanju, tj. sav rad, naknadu za alat, materijal, sve pripreme, sporedne i završne radove, horizontalne i vertikalne prijenose i prijevoze, postavu i skidanje potrebnih skela i razupora, sve sigurnosne mjere po odredbama HTZ mjera i slično.
Pod unesenim cijenama podrazumijeva se također i sva zakonska davanja, kao i pomoć kod izvedbe obrtničkih radova (zaštita obrtničkih proizvoda: stolarije, bravarije, limarije, restauratorskih elemenata i slično), sva potrebna ispitivanja građevinskog i drugih ugrađenih materijala zbog podizanja kvalitete i čvrstoće pojedinih proizvoda.
Sav materijal koji se upotrebljava mora odgovarati postojećim tehničkim propisima i normama. Ukoliko se upotrebljava materijal za koji ne postoji odgovarajući standard, njegovu kvalitetu treba dokazati odgovarajućim atestima.
Davanjem ponude izvoditelj se obvezuje da će pravovremeno nabaviti  sav materijal opisan u pojedinim stavkama troškovnika. U slučaju nemogućnosti nabave opisanog materijala tijekom izvođenja radova, za svaku će se izmjenu prikupiti ponude i u prisutnosti naručitelja i nadzornog inženjera odabrati najpovoljnija.
Izvoditelj radova treba uz ponudu priložiti jedinične cijene za materijale i radnu snagu, te “faktor„ poduzeća, koji će se odnositi na izgradnju ove građevine. 
Pročelje građevine dekorirano je ukrasnim elementima  (restauratorski, vučeni profili), za koje je, prije pregleda sa skele i ispitivanja  postojećih materijala, teško dovoljno precizno definirat  pregled i utvrđenje pravog stanja elemenata  i načina sanacije.
Ukoliko opis pojedine stavke dovodi izvoditelja u nedoumicu o načinu izvedbe ili kalkulacije cijena, treba pravovremeno tražiti objašnjenje od naručitelja i projektanta.  Ako tijekom gradnje dođe do promjena, treba prije početka rada tražiti suglasnost nadzornog inženjera, predstavnika Gradskog zavoda za zaštitu spomenika kulture i prirode, također treba ugovoriti jediničnu cijenu nove stavke na temelju elemenata danih u ponudi  i sve to unijeti u građevinski dnevnik  uz ovjeru nadzornog inženjera. Sve druge radnje do kojih dođe uslijed promjene načina ili opsega  izvedbe, a nisu na spomenut način utvrđene, upisane ili ovjerene, neće se priznati u obračunu. 
Prije izrade ponude izvoditelj je dužan obići i pregledati građevinu zbog ocjene njezinog građevinskog stanja, radova obuhvaćenih troškovnikom, uvjeta organizacije gradilišta, načina i mogućnosti pristupa građevini, mogućnost zauzimanja javne površine, postave skele, osiguranja ulaza u građevinu i sl. 
Prema tome, ponuđena cijena je konačna cijena za realizaciju pojedine troškovničke stavke i ne može se mijenjati.
Prilikom davanja ponude izvoditelj je obavezan dostaviti detaljni operativni plan izvođenja radova i shemu organizacije gradilišta.
Bez obzira na vrstu pogodbe, izvoditelj je obavezan svakodnevno voditi građevinski dnevnik  u dva primjerka, a također i građevinsku knjigu, koju će redovito kontrolirati i ovjeravati nadzorni inženjer, kako bi se uvijek mogle ustanoviti stvarne količine izvedenih radova. 
Sve radove treba izvoditi isključivo s vanjske strane, tj. sa skele.
</t>
  </si>
  <si>
    <t>m'</t>
  </si>
  <si>
    <t>m²</t>
  </si>
  <si>
    <t xml:space="preserve">Lokacija:       k.č. 2791, 2790;  K.O. CENTAR
</t>
  </si>
  <si>
    <t>R.B.</t>
  </si>
  <si>
    <t>OPIS STAVKE</t>
  </si>
  <si>
    <t>JM</t>
  </si>
  <si>
    <t>KOLIČINA</t>
  </si>
  <si>
    <t>JEDINIČNA CIJENA</t>
  </si>
  <si>
    <t>CIJENA UKUPNO</t>
  </si>
  <si>
    <t xml:space="preserve">I. b.  RUŠENJA I DEMONTAŽE
OPĆI UVJETI
Sva rušenja, probijanja, bušenja i dubljenja treba u pravilu izvoditi ručnim alatom, s osobitom pažnjom. Prije rušenja ili skidanja žbuke s raznih vučenih profilacija navedenih elemenata i na njih ishoditi suglasnost odgovorne osobe za nadzor, snimke treba ishoditi suglasnost GZZZSKP. Izmjere i otisci uzimaju se s očuvanih profila, s kojih prethodno treba ukloniti sve slojeve prašine, smoga i drugih nečistoća, slojeve starih naličja, a u pojedinim slučajevima i slojeve naknadna nanesene žbuke. Ukoliko pojedini karakteristični profil nije sačuvan potrebno ga je rekonstruirati. Prema izrađenim otiscima rade se drvene ili metalne šablone.  Drvene šablone treba izvesti iz zdrave i čvrste građe, a da se spriječe deformacije treba ih okovati.
Sve otvore na pročelju treba odmah nakon postave skele zaštititi PVC  folijom debljine 0,20 mm, kako prilikom obijanja žbuke ne bi došlo do oštećenja.
Nakon provedenih pripremnih radova, rušenja na građevini vrše se prema unaprijed utvrđenom redoslijedu dogovorenim s nadzornim inženjerom investitora.
Demontaže i rušenja izvode se u pravilu od krova prema podrumu. Skidanje – obijanje žbuke vrši se do nosivog dijela zida, uključujući i čišćenje sljubnica skobama i uz stalno kvašenje vodom zbog manjeg prašenja. Obijanje žbuke oko elemenata dekorativne plastike treba izvoditi naručio pažljivo kako se ne bi dodatno oštetili ili ispali iz ležaja. Eventualna demontaža elemenata  dekorativne plastike predviđena je kiparsko-restauratorskim radovima. Jedinična cijena iz ponude izvoditelja treba obuhvatiti kompletno rušenje , uključivo sve pripremno-završne radove sadržane u faktorskim troškovima.
Svi prijenosi materijala dobiveni rušenjem i demontažom , odvoze se na privremeni  gradilišni deponij ili gradsku planirku, s čišćenjem gradilišta i dovođenjem javne površine u prvobitno stanje, treba biti uključen u jediničnoj cijeni radova i neće se naknadno priznavati. Prije početka radova treba ispitati sve instalacije koje se nalaze na pročelju ili krovu građevine, te ih po stručnoj osobi zaštititi u skladu s propisima. Sve elemente s pročelja (tablice s kućnim brojem i sl.) treba skinuti i privremeno –do završetka radova kada će se ponovno postaviti- pohraniti na gradilištu ili mjestu koje se dogovori s nadzornim inženjerom investitora. Izvoditelj će snositi troškove ukoliko se navedeni  elementi oštete ili otuđe.
Jediničnom cijenom treba obuhvatiti:
- sav rad i materijal za izvedbu radova iz pojedine stavke,
- sav transport,
- sve društvene obveze vezane za radnu snagu i materijal,
- pripremno - završne radove.
</t>
  </si>
  <si>
    <t>ukupno</t>
  </si>
  <si>
    <t>V. BRAVARSKI RADOVI UKUPNO:</t>
  </si>
  <si>
    <t xml:space="preserve">VI. SOBOSLIKARSKO-LIČILAČKI RADOVI
OPĆI UVJETI
Sav upotrijebljeni materijal kao i finalni proizvod moraju odgovarati važećim tehničkim propisima i normama. Popis propisa i normi kojih se treba pridržavati:
- pravilnik o zaštiti na radu u građevinarstvu,
- pravilnik o tehničkim mjerama i uvjetima za završne radove u građevinarstvu,
-  HRN U.F2.013.-tehnički uvjeti za izvođenje soboslikarskih radova,
- HRN U.F2.012.- tehnički uvjeti za izvođenje ličilačkih radova,
- HRN B.C1.030.-gips neutralan i čist,
- HRN H.K2.015.-kalijev sapun,
- HRN B.C1.020.-hidratizirani vapno,
- HRN B.C5.020.-firnis lanenog ulja,
- HRN H.C1.034.-cinkov kromat
- HRN H.C1.002.-uljene boje i lakovi
Svi radovi moraju se izvoditi po izabranom uzorku i tonu, koje je ličilac dužan izvesti prije početka radova od materijala od kojih se radovi izvode, a u svemu prema uputama proizvođača i GZZZSKP. Na tako izvedene uzorke izvoditelj mora ishodovati  suglasnost predstavnika GZZZSKP i nadzornog inženjera investitora, pa tek onda početi sa izvođenjem radova.
Ukoliko se bojanje pročelja izvodi preko potpuno nove žbuke, tj. homogene površine, upotrijebit će se silikatni premaz sa svim potrebnim predradnjama u skladu s uputama proizvođača, kao što je impregniranje površine pročelja. Ukoliko se bojanje pročelja izvodi preko žbuke koja je samo djelomično sanirana tj. površina nije homogena već se sastoji od dijelova stare i nove žbuke, upotrijebit će se također silikatni premaz, ali tako da se najprije nanese temeljni sloj koji će izjednačiti strukturu,upojnost i kemijsku reakciju podloge.  Bojanje mora biti kvalitetno i dobro izvedeno. Na obojenim površinama ne smije biti mrlja, površine moraju biti jednolične i čiste i ne smiju se ljuštiti. Kit za ispunjenje udubina i pukotina mora biti srodnog sastava podlozi i boji. 
Ličenje bravarskih dijelova izvodi se nakon čišćenja rđe, premazom temeljne boje i potom liči vanjskom bojom za željezo u dva sloja. Ličenje stolarije se izvodi nakon skidanja starog naličja otapalima ili paljenjem. Potom je potrebno stolariju obrusiti , natopiti firnisom, kitati te ponovno brusiti. Na tako pripremljenu podlogu nanosi se dvostruki nalič, te lakira lakom otpornim na atmosferilije. Izbor tona, vrši se prema postojećem, a u suglasnosti s predstavnikom GZZZSKP i nadzornim inženjerom. Jedinična cijena obuhvaća sav rad, materijal, sve troškove nabave i dopreme, skidanje i ponovno postavljanje vanjske stolarije (vratna i prozorska krila), izradu uzoraka i sva čišćenja po završetku radova. Prije početka radova izvođač mora ustanoviti kvalitetu podloge za izvođenje soboslikarskih i ličilačkih radova i ako ona nije pogodna za taj rad mora o tome pismeno obavijestiti svog naručioca radova, kako bi se na vrijeme mogla podloga popraviti i prirediti za soboslikarsko ličilačke radove. Kasnije pozivanja i opravdanja da kvaliteta nije dobra  radi loše podloge neće se uzimati u obzir.  
</t>
  </si>
  <si>
    <t>Demontaža i postava novih ventilacijskih aluminijskih rešetki prozorskim oknima strojarnica u podrumu dim. 126 x 60 cm. Uključivo sav transport. Obračun po komadu.</t>
  </si>
  <si>
    <t>prizemlje</t>
  </si>
  <si>
    <t>1.kat</t>
  </si>
  <si>
    <t>2.kat</t>
  </si>
  <si>
    <t>3.kat</t>
  </si>
  <si>
    <t>4.kat</t>
  </si>
  <si>
    <t>5.kat</t>
  </si>
  <si>
    <t>Pregled i eventualni popravak s demontažom ograde stubišta za podrumsku ploču kod dvorane/viječnice, od crnog željeza u visini od 90 cm te ponovna ugradnja, uključivo sav transport. Popravak uključuje brušenje stare boje i korozije te varenje oštečenih spojeva, premazivanje sredstvima protiv korozije, bojanje u boju prema odluci projektanta. Obračun po m'.</t>
  </si>
  <si>
    <t xml:space="preserve">Zidarsko-fasaderski radovi izvode se isključivo prema  opisanim stavkama troškovnika, kao i prema važećim propisima za ovu vrstu radova. Kvaliteta svog upotrjebljenog materijala mora odgovarati propisima i važećim normama, što izvoditelj mora dokazati potrebnim atestima. Izvoditelj je dužan osigurati i zaštititi sve dijelove građevine na kojima se ne izvode radovi, radi sprečavanja oštećenja tokom izvedbe. Pojava svih oštećenja na dijelovima na kojima se radovi ne izvode ili koji su nastali nepažnjom izvoditelj isti je dužan otkloniti o vlastitom trošku. Sav rad, sve komunikacije i sav transport vrši se isključivo s vanjske strane građevine , tj. preko skele. Žbukanje se izvodi na dobro očišćenoj, oprašenoj i vodom ispranoj površini. Radove na žbukanju izvoditi samo u povoljnim vremenskim uvjetima, uz odgovarajuće osiguranje i zaštitu svježe ožbukanih površina od štetnog utjecaja djelovanja sunca i oborina. Prije samog pristupanja žbukanju, površinu zida potrebno je dobro navlažiti. Kvalitetu žbuke izvoditelj je dužan dokazati  pribavljanjem stručnih nalaza i mišljenja  Građevinskog instituta u Zagrebu. Obračun svih radova vršiti kako je to naznačeno u opisu stavaka.
U jediničnu cijenu radova potrebno je uračunati:
- sve pripremne i završne radove
- sav rad i materijal potreban za izvođenje pojedine stavke opisa
- ispiranje i kvašenje površine zida
-  sav otežani rad na izradi profilacije
- zaštita izvedenog djela obrade pročelja
- sav potrebni horizontalni i vertikalni transport, kao i transport do gradilišta
- primjena svih mjera zaštite na radu
- sve društvene obaveze
Popis normativa za materijale koji se treba pridržavati kod žbukanja:
 -HRN B.C1. 030, B.C8.030.-građevinski gips.
- HRN B.C1. 020, B.C8.042.-građevinsko vapno
- HRN B.C8.015, 022-026.-cement
-HRN B.C8.011.-portland cement
- HRN B.C8.030-pijesak
- HRN U.M2.010.,U.M2.012.-mortovi
- HRN U.F2.010.-tehnički normativi za izvođenjem fasaderskih radova  
</t>
  </si>
  <si>
    <t>TOPLINSKE IZOLACIJE U ZIDARSKO-FASADERSKI RADOVIMA
OPĆI UVJETI</t>
  </si>
  <si>
    <t>Izvoditi prema Tehničkim propisima za zidane konstrukcije NN 01/07 , Tehničkom propisu o racionalnoj uporabi energije i toplinskoj zaštiti u zgradama (NN 97/14) i Tehničkim propisima o građevnim proizvodima NN 33/10 i 87/10 s pripadajućim normama za materijale koji se ugrađuju te primijeniti norme za toplinske i zvučne izolacije:
• mineralna vuna MW HRN EN 13162:2002
• ekspandirani polistiren HRN EN 13163:2002; HRN EN 13163/A1:2004;
• ekstrudirani polistiren HRN EN 13164:2002
• tvrda poliuretanska 
 pjena (PUR) HRN EN 13165:2002; HRN EN 13165/A1/A2:2004;
Završni zidarski radovi u ovom projektu obuhvaćaju:
• unutarnje i vanjske žbuke
• dobave i ugradnje
• izrada vanjske fasade (ETICS sustav)
Prilikom izvođenja završnih zidarskih radova izvođač se mora pridržavati slijedećih mjera:
- žbukanja, etics sustav
Žbukati tek kada se zidovi osuše i slegne zgrada. Ne smije se žbukati kad postoji opasnost od smrzavanja ili ekstremno visokih temperatura 30° ili više. Zidovi moraju biti prije žbukanja čisti, a fuge udubljene, da se žbuka može dobro primiti. Prije žbukanja dobro je da se zidovi navlaže, a osobito kod cementnog morta. Ukoliko na zidovima izbija salitra – treba ih četkom očistiti i oprati rastvorom solne kiseline u vodi (omjer 1:10) o trošku izvođača i dodavati sredstvo protiv izbijanja salitre u mort. 
Rabiciranje žbuke izvodi se pomoću tekstilno staklene mrežice otporne  na alkalije ili sitno pletene mreže od nehrđajućeg čelika. 
Kod obrade fasade plemenitom žbukom bila to šerana ili prskana (hirofa), žbuka mora biti kvalitetna, tvorničke izvedbe u izabranoj boji i kvaliteti. Kod izrade fasadnih žbuka raditi prema uputstvu proizvođača.
Grebana se žbuka zove i šerana, a prskana hirofa. 
Etics sustav (the external thermal insulation composite system), odnosno povezani sustav za vanjsku toplinsku izolaciju sastoji se od ljepila, toplinske izolacije (EPS, kamena vuna), polimercementne armirane žbuke, impregnacijskog premaza i završne žbuke u odabranoj boji i teksturi (silikatna, akrilna). Ukoliko je predviđeno ugrađuju se i pričvrsnice za toplinsko izolacijski sloj.
ETICS sustav izvoditi komponentama jednog, odabranog sustava.
Kod ugradnje svih komponenti pridržavati se uputa proizvođača (način ugradnje, sušenje).
Izvođač će pristupiti izvedbi završnih zidarskih radova tek nakon što projektant potpisom potvrdi tehnološku razradu svih detalja.
Jedinična cijena uključuje 
• tehnološku razradu svih detalja,
• sve posredne i neposredne troškove za rad, materijal, alat i građevinske strojeve
• sve transporte
• čišćenje tokom rada
• odvoz i zbrinjavanje smeća 
• završno čišćenje prije primopredaje radova
• nadoknadu  eventualne štete nastale iz nepažnje  na svojim ili tuđim radovima
• usklađenje organizacije rada s operativnim planom
Obračun:
• fasade po površini pročelja izraženoj u  m2
• zatvaranje reški dužinski u  m1</t>
  </si>
  <si>
    <t>III. ZIDARSKO-FASADERSKI RADOVI
OPĆI UVJETI</t>
  </si>
  <si>
    <t>II. ZIDARSKO-FASADNI RADOVI UKUPNO:</t>
  </si>
  <si>
    <t>8.</t>
  </si>
  <si>
    <t>9.</t>
  </si>
  <si>
    <t>10.</t>
  </si>
  <si>
    <t>11.</t>
  </si>
  <si>
    <t>12.</t>
  </si>
  <si>
    <t>13.</t>
  </si>
  <si>
    <t>14.</t>
  </si>
  <si>
    <t xml:space="preserve">IV. STAKLARSKI RADOVI
OPĆI UVJETI
Sav upotrjebljeni materijal i finalni proizvod moraju odgovarati važećim propisima i normama. Ostakljenje mora biti izvedeno propisno i kvalitetno. Polaganje stakla i kita odnosno brtvi na ostakljenoj površini mora osiguravati vodonepropusnost.
Jediničnom cijenom obuhvaćen je sav rad, materijal, transport vanjski i unutar gradilišta, sav pomoćni materijal, kao i sve navedeno u stavkama troškovnika i u tehničkim uvjetima za izvođenje staklarskih radova, te svi prateći radovi koji nisu navedeni , a spadaju u staklarske radove i obvezni su za izvoditelja. Sav rad mora bit izveden po važećim propisima i pravilima dobrog zanata. Popis propisa i normi kojih se treba pridržavati:
- HRN S.B.E.011.- ravno vučeno staklo
- HRN S.H.050.- staklarski kit.
</t>
  </si>
  <si>
    <t>Pripravnik suradnik: Tin Čop, mag. ing. arch.</t>
  </si>
  <si>
    <t xml:space="preserve">V. BRAVARSKI RADOVI
OPĆI UVJETI
Sav upotrijebljeni  materijal i finalni građevinski proizvodi moraju odgovarati važećim tehničkim propisima i normama.
Popis propisa i normi kojih se treba pridržavati:
- HRN C.B3.025.-plosnato željezo
- HRN C.B.024.-kvadratno željezo
Sva nova bravarija mora biti u potpunosti izvedena kao i postojeća i prije dostave na gradilište treba biti zaštićena antikorozivnim premazom. Svi detalji izvedbe i ugradbe bravarije moraju biti odobreni od predstavnika GZZZSKP i nadzornog inženjera investitora. Snimanje postojeće bravarije i uzimanje uzoraka uključeno je u cijenu pojedine stavke i ne iskazuje se posebno. U cijenu pojedine stavke treba uključiti:
- snimanje, uzimanje mjera i uzoraka postojeće bravarije
- izrada i ugradnja bravarskih elemenata
- sav vanjski i unutarnji, vertikalni i horizontalni transport,
- okov i spojna sredstva,
- ličenje i bojanje sa svim predradnjama,
- sav sitni i spojni materijal i naknada za strojeve i alate.
Napomena: Eventualne izmjene mogu se izvoditi samo u skladu s konzervatorskim istraživanjima uz odobrenje predstavnika GZZZSK i nadzornog inženjera
</t>
  </si>
  <si>
    <t>Pregled i eventualni popravak s demontažom balkonskih ograda pročelja od crnog željeza u visini od 100 cm te ponovna ugradnja, uključivo sav transport. Popravak uključuje brušenje stare boje i korozije te varenje oštečenih spojeva, premazivanje sredstvima protiv korozije, bojanje u boju prema odluci projektanta. Obračun po m'.</t>
  </si>
  <si>
    <t>m¹</t>
  </si>
  <si>
    <t>15.</t>
  </si>
  <si>
    <t>tem.žbuka i pripremni radovi</t>
  </si>
  <si>
    <t>žbukanje do kote opter.vodom</t>
  </si>
  <si>
    <t>žbukanje od kote opter.vodom</t>
  </si>
  <si>
    <t>Žbukanje kontaktnog susjednog zida između zgrada (Rosvelt.trg br.3 i 4.):</t>
  </si>
  <si>
    <t xml:space="preserve">STOLARSKI RADOVI
OPĆI UVJETI
Prije pristupa izvođenju radova izvoditelj je dužan izvršiti detaljan pregled svih stolarskih elemenata, prozora i vrata, na uličnom pročelju i krovu. Stolarski elementi ili  njihovi dijelovi, kao i pripadajući okov, koji su oštećeni, moraju se zamijeniti novim, prema opisima stavaka troškovnika i mjerama uzetim na licu mjesta. Sav rad mora biti izveden kvalitetno, a za sve detalje i predložene elemente izvoditelj mora pribaviti suglasnost predstavnika GZZZSKP i nadzornog inženjera. Pri izradi novog elementa, u jediničnu cijenu uračunat je gotov stolarski gotov stolarski element sa pripadajućim okovom, ugradnja na građevini, ostakljenjem i završnom obradom onog dijela elementa koji ostavlja vidljive teksture drveta. Osobito pažnju potrebno je posvetiti čišćenju postojećih stolarskih elemenata i njihovom popravku. Jedinična cijena mora obuhvatiti sav rad i materijal, sav transport do i unutar gradilišta i do mjesta gradbe, zaštitni premaz lanenim uljem, sav potreban okov, kao i sve pomoćne radove i  materijale.
Sav rad, ugrađeni materijal kao i finalni proizvod mora odgovarati važećim tehničkim uvjetima i normama. Popis propisa i normi kojih se treba pridržavati:
- HRN M.B1.024 i 510.-vijci za drvo
- HRN D.E1.012.-vanjska stolarija
- HRN D. E8.193. i 235.-vodonepropusnost  i  hermetičnost  
Napomena: Eventualne izmjene mogu se izvoditi samo u skladu s konzervatorskim istraživanjima uz odobrenje predstavnika GZZZZSK i nadzornog inženjera.
STAKLARSKI RADOVI
OPĆI UVJETI
Sav upotrjebljeni materijal i finalni proizvod moraju odgovarati važećim propisima i normama. Ostakljenje mora biti izvedeno propisno i kvalitetno. Polaganje stakla i kita odnosno brtvi na ostakljenoj površini mora osiguravati vodonepropusnost.
Jediničnom cijenom obuhvaćen je sav rad, materijal, transport vanjski i unutar gradilišta, sav pomoćni materijal, kao i sve navedeno u stavkama troškovnika i u tehničkim uvjetima za izvođenje staklarskih radova, te svi prateći radovi koji nisu navedeni , a spadaju u staklarske radove i obvezni su za izvoditelja. Sav rad mora bit izveden po važećim propisima i pravilima dobrog zanata. Popis propisa i normi kojih se treba pridržavati:
- HRN S.B.E.011.- ravno vučeno staklo
- HRN S.H.050.- staklarski kit.
</t>
  </si>
  <si>
    <t>Dobava i ugradnja hidroizolacijsko-završnog premaza ravnog prohodnog balkona (kao sustav sa Sikafloor 420) :</t>
  </si>
  <si>
    <t>VII. OBLAGANJE INSTALACIJSKIH KANALA UKUPNO:</t>
  </si>
  <si>
    <t>VI. OBLAGANJE INSTALACIJSKIH KANALA UKUPNO:</t>
  </si>
  <si>
    <r>
      <t>- Dobava i ugradnja podnog sustava na bazi poluretana (ili epoksidnih smola), samonivelirajućih lijevanih podova ili mortova prosječne debljine 2,5 mm (</t>
    </r>
    <r>
      <rPr>
        <i/>
        <sz val="10"/>
        <rFont val="Tw Cen MT"/>
        <family val="2"/>
        <charset val="238"/>
      </rPr>
      <t>kao Sikafloor 156 kao temeljni premaz, Sikafloor 420 kao završnog sloja ili jednako vrijednog)</t>
    </r>
    <r>
      <rPr>
        <sz val="10"/>
        <rFont val="Tw Cen MT"/>
        <family val="2"/>
        <charset val="238"/>
      </rPr>
      <t>. Sustav mora zadovoljiti slijedeće zahtjeve: visoka mehanička otpornost, protukliznost, otpornost na termalne promjene, statičko premošćivanje pukotina, lako održavanje, UV stabilnost;
Ugradnju na podloge, ovisno o nagibu, vršiti s dodatkom adekvatnih materijala za zgušnjavanje</t>
    </r>
    <r>
      <rPr>
        <i/>
        <sz val="10"/>
        <rFont val="Tw Cen MT"/>
        <family val="2"/>
        <charset val="238"/>
      </rPr>
      <t xml:space="preserve"> (kao Sika Stellmittel ili jednako vrijednog)</t>
    </r>
    <r>
      <rPr>
        <sz val="10"/>
        <rFont val="Tw Cen MT"/>
        <family val="2"/>
        <charset val="238"/>
      </rPr>
      <t>, te povećanjem količine aditiva prema potrebi. Nijansa boje poda u dogovoru s investitorom, a kod odabira tehnologije treba uzeti u obzir brzinu ugradnje. Proizvod mora zadovoljiti zahtjeve prema DIN EN 13813 SR-B1, 5-AR1-IR 4;
Obračun po m2 tlocrtne projekcije plohe.</t>
    </r>
  </si>
  <si>
    <t>VRATA</t>
  </si>
  <si>
    <r>
      <t xml:space="preserve">Napomena:
Vruće pocinčavanje izvodi se sukladno normama </t>
    </r>
    <r>
      <rPr>
        <b/>
        <sz val="8"/>
        <rFont val="Tw Cen MT"/>
        <family val="2"/>
        <charset val="238"/>
      </rPr>
      <t>HRN EN ISO 1461</t>
    </r>
    <r>
      <rPr>
        <sz val="8"/>
        <rFont val="Tw Cen MT"/>
        <family val="2"/>
        <charset val="238"/>
      </rPr>
      <t xml:space="preserve"> i </t>
    </r>
    <r>
      <rPr>
        <b/>
        <sz val="8"/>
        <rFont val="Tw Cen MT"/>
        <family val="2"/>
        <charset val="238"/>
      </rPr>
      <t>HRN EN ISO 14713-1</t>
    </r>
    <r>
      <rPr>
        <sz val="11"/>
        <color theme="1"/>
        <rFont val="Calibri"/>
        <family val="2"/>
        <charset val="238"/>
        <scheme val="minor"/>
      </rPr>
      <t/>
    </r>
  </si>
  <si>
    <t>VI. SANACIJA PODA BALKONA UKUPNO:</t>
  </si>
  <si>
    <t>pocinčani</t>
  </si>
  <si>
    <t>bakreni</t>
  </si>
  <si>
    <t>kg</t>
  </si>
  <si>
    <t>bojanje</t>
  </si>
  <si>
    <t>potkonstrukcija</t>
  </si>
  <si>
    <t>perforirani lim</t>
  </si>
  <si>
    <t>4 kom</t>
  </si>
  <si>
    <t>razvijena širina</t>
  </si>
  <si>
    <t>visina/dužina kanala</t>
  </si>
  <si>
    <t>broj komada</t>
  </si>
  <si>
    <r>
      <t xml:space="preserve">Dobava i ugradnja </t>
    </r>
    <r>
      <rPr>
        <u/>
        <sz val="10"/>
        <rFont val="Tw Cen MT"/>
        <family val="2"/>
        <charset val="238"/>
      </rPr>
      <t>opšava bočnih nadozida</t>
    </r>
    <r>
      <rPr>
        <sz val="10"/>
        <rFont val="Tw Cen MT"/>
        <family val="2"/>
        <charset val="238"/>
      </rPr>
      <t xml:space="preserve"> krova od čeličnog pocinčanog lima 0,75 mm razvijene širine 55 cm u boji prema odabiru investitora i nadzornog inženjera -sve prema nacrtu. Opšav se pričvrščuje odgovarajućim pocinčanim klamerima od plosnog željeza i prihvatnicama od istog materijala. Izvesti i podlogu od osb ploča (d=20 mm) u širini od 30 cm, preko koje će se izvesti hidroizolacija. Okapnice opšava dilatirati min. 3 cm, a sam opšav od dašćane podloge min.2 cm. Opšav izvesti u padu prema ravnom krovu. U cijenu je uključena izrada i postava limarije, sve pomoćne konstrukcije, podloge i sva učvršćenja. Spajanje opšava se vrši zakovicama, vijcima i lemljenjem. Obračun po m1 opšava.</t>
    </r>
  </si>
  <si>
    <t>opšav</t>
  </si>
  <si>
    <t xml:space="preserve"> </t>
  </si>
  <si>
    <t>kvadratni vertikalni nosači</t>
  </si>
  <si>
    <t>horizontalni/kosi U nosači</t>
  </si>
  <si>
    <t>kutni L profili</t>
  </si>
  <si>
    <t>120 x 120 x</t>
  </si>
  <si>
    <t>dimenzije [mm]</t>
  </si>
  <si>
    <t>200 x 120 x</t>
  </si>
  <si>
    <t>30 x 20 x</t>
  </si>
  <si>
    <t>konstrukcija ukupno</t>
  </si>
  <si>
    <t>elemenata ograde</t>
  </si>
  <si>
    <r>
      <rPr>
        <b/>
        <i/>
        <sz val="10"/>
        <rFont val="Tw Cen MT"/>
        <family val="2"/>
        <charset val="238"/>
      </rPr>
      <t>Konstrukcija rampe.</t>
    </r>
    <r>
      <rPr>
        <sz val="10"/>
        <rFont val="Tw Cen MT"/>
        <family val="2"/>
        <charset val="238"/>
      </rPr>
      <t xml:space="preserve">
Dobava i postava konstrukcije rampe, od okvira - U čn profila (UNP 200 ili sl.) 200x120x6 mm i od kvadratnih profila 120x120x4 mm, odnosno tipa i kvalitete prema statičkom proračunu, a način prihvata i polaganja prema nacrtima. </t>
    </r>
    <r>
      <rPr>
        <u/>
        <sz val="10"/>
        <rFont val="Tw Cen MT"/>
        <family val="2"/>
        <charset val="238"/>
      </rPr>
      <t>Zaštita od korozije cinčanjem</t>
    </r>
    <r>
      <rPr>
        <sz val="10"/>
        <rFont val="Tw Cen MT"/>
        <family val="2"/>
        <charset val="238"/>
      </rPr>
      <t xml:space="preserve"> nakon izvedbe u tri segmenta. Segmenti su ukupnih dimenzija cca 1,2x2,9; 2,0x1,2 i 4,5x1,2 m. (širina rampe 1,2 m).
Okviri se izvode od:
- kvadratnih profila, postavljenih vertikalno, vareći se na plosnato željezo d = min.10 mm (min. 200x200x10 mm), preko kojih će se cijela konstrukcija bušiti u pod. Kvadratni profili se postavljaju na razmaku od 110 do 170 cm.
- na vertikalne kvadratne profile vare se U profili (kraćom stranicom), horizontalno/koso, ovisno o nagibu segmenta rampe (cca 1,2°-8,4°). U profili postavljaju se kao zatvoreni prsten.
- na U profile po obodu se vare kutni L profili 30x20 mm za prihvat rešetki, kao hodne plohe.
Prihvat okvira za okolnu konstrukciju se vrši vijcima preko rupa na plosnatom željezu, u pod dvorišta (beton). Vijke i ostale prihvatne elemente koristiti od istih materijala, sve u svrhu izbjegavanja pojave galvanskih struja. Okviri, segmenti rampe, međusobno se pričvršćuju vijcima s maticama. U stavku uključena sav materijal, sva bušenja za prihvate, varenja i obrada rupa zaštitnim sredstvima te vijčana i druga prihvatna oprema. Obračun po kg.</t>
    </r>
  </si>
  <si>
    <t>dimenzije [cm]</t>
  </si>
  <si>
    <r>
      <rPr>
        <b/>
        <i/>
        <sz val="10"/>
        <rFont val="Tw Cen MT"/>
        <family val="2"/>
        <charset val="238"/>
      </rPr>
      <t>Ograda rampe.</t>
    </r>
    <r>
      <rPr>
        <sz val="10"/>
        <rFont val="Tw Cen MT"/>
        <family val="2"/>
        <charset val="238"/>
      </rPr>
      <t xml:space="preserve">
Dobava i postava pocinčanih elemenata ograde rampe. Ograda, okvir i prečke, se izvodi plosnatog željeza 30x3 mm, međusobno varenog. Gornja kota ograde prati nagib rampe u visini od 100 cm od gornje kote rampe, odnosno ukupno od ravnog poda između 120 - 175 cm, s rukohvatima na visini 60 cm i 90 cm od gornje kote rampe. Rukohvate izvesti prema detalju, u materijalu prema izboru nadzornog inženjera. Prečke variti na razmaku od 12 cm. Sve detalja u dogovoru s nadzornim inženjerom, odnosno prema nacrtima. Zaštita od korozije cinčanjem. Prihvat se vrši vijcima s maticama u konstrukciju rampe, u donjoj zoni ograde. Vijke i ostale prihvatne elemente koristiti od istih materijala, sve u svrhu izbjegavanja pojave galvanskih struja. U stavku uključena sva bušenja za prihvate, varenja i obrada rupa zaštitnim sredstvima te vijčana i druga prihvatna oprema. Obračun po m'.</t>
    </r>
  </si>
  <si>
    <t>bočna projekcija [m²]</t>
  </si>
  <si>
    <t>3 x ≈ 130 x</t>
  </si>
  <si>
    <t xml:space="preserve">3 x ≈ 175 x </t>
  </si>
  <si>
    <t>3 x ≈ 175 x</t>
  </si>
  <si>
    <t>3 x ≈ 120 x</t>
  </si>
  <si>
    <t>rukohvati (u 2. zone 60 cm i 90 cm od gornje kote rampe)</t>
  </si>
  <si>
    <r>
      <rPr>
        <b/>
        <i/>
        <sz val="10"/>
        <rFont val="Tw Cen MT"/>
        <family val="2"/>
        <charset val="238"/>
      </rPr>
      <t>Podna ploha rampe.</t>
    </r>
    <r>
      <rPr>
        <sz val="10"/>
        <rFont val="Tw Cen MT"/>
        <family val="2"/>
        <charset val="238"/>
      </rPr>
      <t xml:space="preserve">
Dobava i postava pocinčanih elemenata podne plohe rampe, od polo rešetki. Polo podne rešetke max veličine okna 22x22 mm, s osloncima na razmaku od 1,1-1,3 m. Podne rešetke polažu se na pocinčanu konstrukciju između kutnih L profila. Prihvat se L spojnicama i vijcima s maticama u konstrukciju rampe. Vijke i ostale prihvatne elemente koristiti od istih materijala, sve u svrhu izbjegavanja pojave galvanskih struja. U stavku uključena sva bušenja za prihvate, varenja i obrada rupa zaštitnim sredstvima te vijčana i druga prihvatna oprema. Obračun pokg.</t>
    </r>
  </si>
  <si>
    <t>razvijena površina rešetki [m²]</t>
  </si>
  <si>
    <t>m³</t>
  </si>
  <si>
    <t>rušenje zida</t>
  </si>
  <si>
    <t>izvedba nadvoja</t>
  </si>
  <si>
    <t>obrada vanjske i unutarnje špalete</t>
  </si>
  <si>
    <t>krojenje kutnih letvica poda (parket)</t>
  </si>
  <si>
    <t>nova drvena vrata</t>
  </si>
  <si>
    <r>
      <rPr>
        <b/>
        <i/>
        <sz val="10"/>
        <rFont val="Tw Cen MT"/>
        <family val="2"/>
        <charset val="238"/>
      </rPr>
      <t>Probijanje novih vrata za pristup invalida.</t>
    </r>
    <r>
      <rPr>
        <sz val="10"/>
        <rFont val="Tw Cen MT"/>
        <family val="2"/>
        <charset val="238"/>
      </rPr>
      <t xml:space="preserve">
Rušenje dijela zida od opeke (d ≈ 60 cm) za otvor drvenih vrata dim. 120x217 cm (zidarski otvor) te izvedba nadvoja od U čn profila (premazanih temeljnim bojama) ili fert gredicama sitnozrnatim betonom. Rubove nadvoja upustiti u ziđe min. 20 cm. Uključen sav materijal za izvedbu nadvoja, obrada špaleta za ugradnju vrata, te vrata svijetlih/unutarnjih dim. 110x210 cm. Vrata 
Dobava, izrada i ugradnja novih drvenih, jednokrilnih vrata s ostakljenjem (ulaz kod stubišta). Ostakljenje je fiksno sa šprljcima (ponavljajući postojeće). Okvire izraditi od smrekove građe I. klase vlažnosti do max 18% u svemu prema postojećima, ponavljajući izvorne profilacije i dimenzije. Ostakljenje dvostrukim Low-E staklom 4+16+4 mm, satinato, mliječno. Ostakljenje s okvirima treba zadovoljiti min. U=1,4 W/m2K. U cijenu su uračunati svi potrebni kompleti okova, protuprovalna brava s kvakom, ostakljenje, sva potrebna ukrućenja i kitanja. Obračun po komadu.
Građevinski otpad deponirati na gradski deponij, zbrinjavanje građevinskog otpada sukladno Pravilniku NN 38/08. U stavku uključen sav horizontalni i vertikalni transport. Obračun po m³</t>
    </r>
    <r>
      <rPr>
        <sz val="8.5"/>
        <rFont val="Tw Cen MT"/>
        <family val="2"/>
        <charset val="238"/>
      </rPr>
      <t>.</t>
    </r>
  </si>
  <si>
    <r>
      <rPr>
        <b/>
        <i/>
        <sz val="10"/>
        <rFont val="Tw Cen MT"/>
        <family val="2"/>
        <charset val="238"/>
      </rPr>
      <t>Probijanje novih vrata za pristup invalida.</t>
    </r>
    <r>
      <rPr>
        <sz val="10"/>
        <rFont val="Tw Cen MT"/>
        <family val="2"/>
        <charset val="238"/>
      </rPr>
      <t xml:space="preserve">
Rušenje dijela zida od opeke (d ≈ 60 cm) za otvor drvenih vrata dim. 120x217 cm (zidarski otvor) te izvedba nadvoja od U čn profila (premazanih temeljnim bojama) ili fert gredicama sitnozrnatim betonom. Rubove nadvoja upustiti u ziđe min. 20 cm. Špalete obraditi s vanjske strane za postavu ETICS sustava fasade, a s unutarnje za fino gletanje. Građevinski otpad deponirati na gradski deponij, zbrinjavanje građevinskog otpada sukladno Pravilniku NN 38/08. U stavku uključen sav horizontalni i vertikalni transport te sav materijal za izvedbu nadvoja i obradu špaleta. Obračun po m³.
Dobava, izrada i ugradnja novih drvenih, jednokrilnih vrata s ostakljenjem (ulaz kod stubišta). Ostakljenje je fiksno sa šprljcima (ponavljajući postojeće na starim vratima stubišta). Okvire izraditi od smrekove građe I. klase vlažnosti do max 18% u svemu prema postojećima, ponavljajući izvorne profilacije i dimenzije. Ostakljenje dvostrukim Low-E staklom 4+16+4 mm, satinato, mliječno. Ostakljenje s okvirima treba zadovoljiti min. U=1,4 W/m2K. U cijenu su uračunati svi potrebni kompleti okova (min.3 cilindrične petlje), protuprovalna brava s kvakom, ostakljenje, sva potrebna ukrućenja i kitanja. Obračun po komadu.
Dobava i ugradnja hidroizolacije podnožja zida kod novoprobijenog otvora. Hidroizolaciju od bitumenske ljepenke izvesti prije polaganja podne konstrukcije rampe, u donjoj zoni dovratnika, praga i zida ispod vrata. Nakon postave hidroizolacije i ETICS sustava fasade plohe praga obraditi masom za izolaciju sokla/ podnožja zgrade (obratiti pozornost na kompatibilnost sa završnom oblogom etics sustava). U cijenu uključena hidroizolacija, masa za izolaciju sokla te plastični distanceri/podloške za nalijeganje podnih polo rešetki rampe, te sava prateći materijal. Obračun po m².
Obrada unutarnjih špaleta gletanjem  glet masom (završna obrada do K4) i ličenjem disperzivnom bojom sa svim potrebnim predradnjama. Boju nanositi u min. 3 sloja. Ton i boje određuje investitor i nadzorni inženjer. Obračun po m2.
Krojenje i postava drvenog praga u visini unutarnje završne podne obloge (parketa). Prag je moguće postaviti max.do 2 cm više od završne vanjske podne obloge (polo rešetke). Dimenzije praga su 120x12 cm (ovisno o širini dovratnika). Obrada praga svim zaštitnim premazima protiv truljenja, habanja i atmosferilija. Bajcanje i bojanje, sa svim potrebnim predradnjama, u ton postojećeg parketa prostorije. Boju nanositi u min. 3 sloja. Obračun po m' praga.</t>
    </r>
  </si>
  <si>
    <t>dim.ostakljenja vratiju sa šprljcima cca 120x85 cm</t>
  </si>
  <si>
    <t>izvedba praga vratiju</t>
  </si>
  <si>
    <t>III.  STOLARSKO - STAKLARSKI UKUPNO:</t>
  </si>
  <si>
    <t>VI. SANACIJA PODA BALKONA SVEUKUPNO:</t>
  </si>
  <si>
    <t>VIII.  IZRADA PRISTUPA ZA OSOBE S POSEB.POTREBAMA UKUPNO:</t>
  </si>
  <si>
    <t>uk.dim.vrata 120x215 cm</t>
  </si>
  <si>
    <t>dim.ostakljenja cca 85x120 cm</t>
  </si>
  <si>
    <t>PROZOR</t>
  </si>
  <si>
    <t>III. STOLARSKO - STAKLARSKI RADOVI UKUPNO:</t>
  </si>
  <si>
    <t xml:space="preserve">128 x 112 </t>
  </si>
  <si>
    <t>limeni opšavi krovne kućice; kom</t>
  </si>
  <si>
    <t>prozori (polukružna vanj. krila, pravokutna unut.), dim.</t>
  </si>
  <si>
    <t>uvala krova kućice; r.š.</t>
  </si>
  <si>
    <t>opšav vijenca; r.š.</t>
  </si>
  <si>
    <t>bočne uvale; r.š.</t>
  </si>
  <si>
    <t>vanjska klupčica; r.š.</t>
  </si>
  <si>
    <t>lim prednje strane; površina lima</t>
  </si>
  <si>
    <t>lim bočnih stranica; površina lima</t>
  </si>
  <si>
    <t>limeni pokrov krovne kućice; površina lima</t>
  </si>
  <si>
    <t>krovna kućica, cca dim. 200 x 180 x 110</t>
  </si>
  <si>
    <t>hidroizolacije</t>
  </si>
  <si>
    <t>zaobljen limeni pokrov krovne kućice; površina lima</t>
  </si>
  <si>
    <t>zaobljena uvala krova kućice; r.š.</t>
  </si>
  <si>
    <t>profilirani opšav vijenca; r.š.</t>
  </si>
  <si>
    <t>Roosv.trg br.2</t>
  </si>
  <si>
    <r>
      <t xml:space="preserve">Dobava i ugradnja </t>
    </r>
    <r>
      <rPr>
        <u/>
        <sz val="10"/>
        <rFont val="Tw Cen MT"/>
        <family val="2"/>
        <charset val="238"/>
      </rPr>
      <t>ležećeg žlijeba najvišeg vijenca</t>
    </r>
    <r>
      <rPr>
        <sz val="10"/>
        <rFont val="Tw Cen MT"/>
        <family val="2"/>
        <charset val="238"/>
      </rPr>
      <t xml:space="preserve"> od bakrenog lima 0,60 mm razvijene širine 60 cm, promjera 80 - 120 mm (u kružnom dijelu). Žlijeb se učvršćuje kukama u međusobnom razmaku od 40 cm, i to na drvenu konstrukciju roga s tri vijka/čavla - sve u materijalu limenog žlijeba. Spajanje žlijeba se vrši zakovicama i lemljenjem. Voditi računa o padu žlijeba - sve prema uzancama struke tako da se omogući uredno i pravilno otjecanje vode. Obračun po m' žlijeba.</t>
    </r>
  </si>
  <si>
    <t>na pravocrtnom vijencu</t>
  </si>
  <si>
    <t>na zakrivljenom vijencu</t>
  </si>
  <si>
    <t>Roosv.trg br.3</t>
  </si>
  <si>
    <t xml:space="preserve">Dobava, izrada i ugradnja novih drvenih polukružnih, dvokrilnih, otklopno-zaokretnih prozora (na krovnoj kućici). Dimenzije prozora 128 x 112 cm. Prozor izraditi u svemu prema postojećima, ponavljajući dimenzije te raspored okvira i krila, odnosno prema radioničkim nacrtima pregledanim od nadzornog inženjera i predstavnika GZZSKP. Krila se otvaraju prema interijeru. Ostakljenje dvostrukim Low-E staklom 4+16+4 mm. Ostakljenje s okvirima treba zadovoljiti min. U=1,4 W/m2K. Posebnu pažnju posvetiti spoju novog prozora s drvenom oblogom unutarnjih špaleta te spoju prozora s novim limenim opšavima i klupčicom. U cijenu uračunati svi potrebni kompleti okova, kvake, ostakljenje, sva potrebna ukrućenja, ukrasne lajsne i kitanja. Obračun po komadu.
</t>
  </si>
  <si>
    <t>okapni lim zakrivljenog vijenca iznad prizemlja
r.š. 35 cm</t>
  </si>
  <si>
    <t>okapni lim zakriv.ruba balkona iznad priz.
r.š. 30 cm</t>
  </si>
  <si>
    <t>okapni lim ruba balkona iznad prizemlja
r.š. 30 cm</t>
  </si>
  <si>
    <t>okapni lim zakrivljenog vijenca iznad priz.
r.š. 35 cm</t>
  </si>
  <si>
    <r>
      <t xml:space="preserve">Dobava i ugradnja limenih fazonskih komada cijevi za odvodnju krovnih voda, okruglog presjeka </t>
    </r>
    <r>
      <rPr>
        <sz val="10"/>
        <rFont val="Calibri"/>
        <family val="2"/>
        <charset val="238"/>
      </rPr>
      <t>¤</t>
    </r>
    <r>
      <rPr>
        <sz val="10"/>
        <rFont val="Tw Cen MT"/>
        <family val="2"/>
        <charset val="238"/>
      </rPr>
      <t xml:space="preserve"> 125 mm. Komadi se koriste za spajanje krovnih vertikala na postojeće elemente u podnožju. Materijal žlijeba prema postojećim žlijebovima, odnosno novim, ako su postojeći uništeni. Spajanje opšava se vrši zakovicama i lemljenjem. Izvršiti spajanja postojećih kondenzata u limene vertikale. U cijenu je uključena izrada i postava limarije, sve pomoćne konstrukcije, sva učvršćenja. Dužina prijelaznih elemenata od 60 do 150 cm. Obračun po kom.</t>
    </r>
  </si>
  <si>
    <t>bakar</t>
  </si>
  <si>
    <t>vertikala kom 4</t>
  </si>
  <si>
    <t>Roosv.trg br.3-4</t>
  </si>
  <si>
    <t>zidni lim između zida atike i susjed.krovova
r.š. 50 cm</t>
  </si>
  <si>
    <t>okapni lim vijenca iznad terasa na 3.katu
r.š. 40 cm</t>
  </si>
  <si>
    <t>okapni lim zakrivljenog vijenca iznad 3. kata
r.š. 40 cm</t>
  </si>
  <si>
    <t>okapni lim vijenca iznad 2.kata
r.š. 35 cm</t>
  </si>
  <si>
    <t>okapni lim zakrivljenog vijenca iznad 2. kata
r.š. 35 cm</t>
  </si>
  <si>
    <t>okapni lim zakrivljenog ruba balkona 2.kata
r.š. 30 cm</t>
  </si>
  <si>
    <t>Investitor:    HRVATSKA GOSPODARSKA KOMORA,
                   Roosveltov trg 2 i 3, 10000 Zagreb</t>
  </si>
  <si>
    <t>otucanje dotrajale žbuke cijele plohe</t>
  </si>
  <si>
    <t>Dobava, izrada i ugradnja novih drvenih, jednokrilnih vrata s ostakljenjem (ulaz kod stubišta u prizemlju i rampe). Ostakljenje je fiksno sa šprljcima (ponavljajući postojeće). Okvire izraditi od smrekove građe I.klase, vlažnosti do max 18 % u svemu prema postojećima, ponavljajući izvorne profilacije i dimenzije, odnosno prema radioničkim nacrtima pregledanim od nadzornog inženjera i prestavnika GZZSKP. Ostakljenje dvostrukim Low-E staklom 4+16+4 mm, satinato/mliječno. Ostakljenje s okvirima treba zadovoljiti min. U=1,4 W/m2K. U cijenu uračunati svi potrebni kompleti okova, protuprovalna brava s kvakom, ostakljenje, sva potrebna ukrućenja i kitanja. Obračun po komadu.</t>
  </si>
  <si>
    <t>novi prihvatni elementi 40x40 cm l=500 mm</t>
  </si>
  <si>
    <t>Dobava materijala, spravljanje žbuke i žbukanje pročelja, temeljnom vapneno-cementnom žbukom (kao Rofix 866 ili drugom, jednake kvalitete) s grundiranjem podloge. Do kote zidova opterećenih vlagom (do 2 m), za temeljnu žbuku koristiti impregnacije ojačane siloksanima protiv vlage te žbuke ojačane siloksanima. Žbuka se nabacuje na prethodno dobro očišćeni i navlaženi zid s reškama očišćenim do d=2cm. Nabacivanje sloja tem.žbuke na većim uleknućima površine zida kako bi se dovelo u okomitost. Izravnanje zida izvesti na mjestima ustanovljenim mjerenjem okomitosti zidova, a uz suglasnost nadzornog inženjera. Debljina temeljne žbuke do 5 cm. Gornji fini sloj izvodi se završnom žbukom, prema odabiru investitora i nadzornog inženjera. Dobava i ugradnja profila za ojačanje žbuke na uglovima (rubovima), vrsta uglovnih profila - nevidljivi rub. U cijenu uračunata izvedba svih slojeva te potrošnog materijala. U dogovoru s nadzornim inženjerom, može se upotrijebiti i druga žbuka, s baznim impregnacijama i završnim slojem. Obračun po površini plašta pročelja. U jedničnu cijenu uključiti i fasdanu skelu.</t>
  </si>
  <si>
    <t>ljevano željezna cijev</t>
  </si>
  <si>
    <r>
      <t xml:space="preserve">Dobava i ugradnja okruglih cijevi od bakrenog lima 0,75 mm, za odvodnju krovnih voda, okruglog presjeka </t>
    </r>
    <r>
      <rPr>
        <sz val="10"/>
        <rFont val="Calibri"/>
        <family val="2"/>
        <charset val="238"/>
      </rPr>
      <t>¤</t>
    </r>
    <r>
      <rPr>
        <sz val="10"/>
        <rFont val="Tw Cen MT"/>
        <family val="2"/>
        <charset val="238"/>
      </rPr>
      <t xml:space="preserve"> 125 mm, razvijene širine cca 40 cm., zajedno s izvedbom koljena odnosno priključcima na ležeći žlijeb (preko sabirnog kotlića) i vertikalnu odvodnu cijev u zoni prizemlja. Cijevi se učvršćuju prihvatnicama na svaka 2 m, u istom materijalu cijevi. Spajanje cijevi se vrši zakovicama i lemljenjem. Spoj bakrene cijevi na gusnatu cijevu u zoni prizemlja izvršiti s gumenim priljubnicama. U cijenu uračunati i eventualna spajanja postojećih kondenzata u limene vertikale (spoj različitih materijala tretirati u svrhu izbjegavanja pojave galvanskih struja). U cijenu je uključena izrada i postava limarije, sve pomoćne konstrukcije i sva učvršćenja. Za postavu koristiti postojeću skelu. Obračun po m'. U jedničnu cijenu uključiti i fasdanu skelu.</t>
    </r>
  </si>
  <si>
    <r>
      <t xml:space="preserve">Dobava i ugradnja sakupljača vode (sabirnog kotlića) od bakrenog lima 0,75 mm, na cijev odvodnje krovnih voda okruglog presjeka </t>
    </r>
    <r>
      <rPr>
        <sz val="10"/>
        <rFont val="Calibri"/>
        <family val="2"/>
        <charset val="238"/>
      </rPr>
      <t>¤</t>
    </r>
    <r>
      <rPr>
        <sz val="10"/>
        <rFont val="Tw Cen MT"/>
        <family val="2"/>
        <charset val="238"/>
      </rPr>
      <t xml:space="preserve"> 125 mm, veličine cca 30x20x50 cm, zajedno s priključcima na ležeći žlijeb i vertikalnu odvodnu cijev. Spajanje cijevi se vrši zakovicama i lemljenjem. U cijenu je uključena izrada i postava limarije, sve pomoćne konstrukcije i sva učvršćenja. Za postavu koristiti postojeću skelu. Obračun po kom. U jedničnu cijenu uključiti i fasdanu skelu.</t>
    </r>
  </si>
  <si>
    <t>Dobava i ugradnja limenih vanjskih klupčica za prozore i balkonska vrata od bakrenog lima 0,75 mm, razvijene širine 30-50 cm, ovisno o načinu obrade ulične fasade. Klupčicu privatiti na zid od NF opeke. Spajanje elemenata se vrši zakovicama i lemljenjem te međusobnim prijevojima, vertikalnim, okomitim na okap (raspored prijevoja uskladiti s naknadnom montažom snjegobrana). Okapnicu izvesti dilatiranu od zida min. 3 cm. Dimenzije uzeti na gradilištu, a radioničke nacrte dati na pregled nadzornom inženjeru i predstavniku GZZSKP, zajedno s rješenjima kontakata klupčice s prozorima i špaletama. U cijenu je uključena izrada i postava limarije, sve pomoćne konstrukcije i sva učvršćenja. Obračun po m'. U jedničnu cijenu uključiti i fasdanu skelu.</t>
  </si>
  <si>
    <r>
      <t xml:space="preserve">Pjeskarenje metalnih dijelova balkonske ograde od kovanog željeza, različitim abrazivima i granulatima – prema standardima  ISO 8501-1. Priprema površina mlazom abraziva (prema ISO 8501-1) oznaka: Sa 2; obuhvaća - Temeljito čišćenje mlazom </t>
    </r>
    <r>
      <rPr>
        <i/>
        <sz val="10"/>
        <rFont val="Tw Cen MT"/>
        <family val="2"/>
        <charset val="238"/>
      </rPr>
      <t>„Površina mora biti, gledano bez povećala, čista bez vidljivih tragova ulja, masti i prljavštine i skoro potpuno bez cakline, hrđe, premaza i stranih nečistoća. Svi preostali ostaci moraju čvrsto prianjati“</t>
    </r>
    <r>
      <rPr>
        <sz val="10"/>
        <rFont val="Tw Cen MT"/>
        <family val="2"/>
        <charset val="238"/>
      </rPr>
      <t>. Tijekom izvođenja radova treba se pridržavati svih propisanih pravila ZNR. Stavka obuhvaća i svu zaštitu zgrade i osoba kao i svo čišćenje nakon obavljenog posla. Visina ograde 100 cm. U jedničnu cijenu uključiti i fasdanu skelu.</t>
    </r>
  </si>
  <si>
    <r>
      <t xml:space="preserve">Dobava i ugradnja bakrenih cjevastih snjegobrana na zakrivljene limene klupčice vijenaca 4. kata te krovnog vijenca (Rossveltov trg br. 3) </t>
    </r>
    <r>
      <rPr>
        <sz val="10"/>
        <rFont val="Calibri"/>
        <family val="2"/>
        <charset val="238"/>
      </rPr>
      <t>Ø</t>
    </r>
    <r>
      <rPr>
        <sz val="10"/>
        <rFont val="Tw Cen MT"/>
        <family val="2"/>
        <charset val="238"/>
      </rPr>
      <t xml:space="preserve"> 35 mm, s držačima za cijevi, od istog materijala. Snjegobrani se pričvršćuju na vertikalne prijevojne spojeve limenih bakrenih klupčica (raspored prijevoja uskladiti s naknadnom montažom snjegobrana). Spajanje elemenata se vrši tipskim držačima, zakovicama i lemljenjem. Dimenzije uzeti na gradilištu, a radioničke nacrte (s prozorskim klupčicama i snjegobranima) dati na pregled nadzornom inženjeru i predstavniku GZZSKP. U cijenu je uključena izrada i postava snjegobrana, sve pomoćne konstrukcije i sva učvršćenja. Obračun po m'. U jedničnu cijenu uključiti i fasdanu skelu.</t>
    </r>
  </si>
  <si>
    <t>Demontaža, pregled i popravak djelova ograde od kovanog željeza, te ponovna montaža, uključivo sav transport. Obračun po m2 popravljene ograde. U jedničnu cijenu uključiti i fasdanu skelu.</t>
  </si>
  <si>
    <t>Prepravak  postojeće ograde  na krovu (s ispunom od čel.pletiva; visine 90-120 cm) za postavu novih limenih opšava i hidroizolacije krovova. Postojeće elemente ograde brusiti i očistiti od boje, prljavštine i korozije. Varenje prihvatnih okvira (dim. 35x 45 cm) na postojeću ogradu od čeličnih cijevi, kvadratičnog presjeka kao postojeće (40x40 mm) zajedno s čeličnim pločicama (dim. 10x10 cm). Nove prihvatne elemente izvesti na 1,0-2,0 m. Sve zaštiti premazima temeljne boje u 2 sloja, te završnim premazima u 2 sloja, sve prema dogovoru s investitorom i nadzornim inženjerom. U cijenu je uključena izrada i montaža, sve pomoćne konstrukcije, sva učvršćenja. Obračun po kom. U jedničnu cijenu uključiti i fasdanu skelu.</t>
  </si>
  <si>
    <r>
      <t>Dobava i izvedba</t>
    </r>
    <r>
      <rPr>
        <u/>
        <sz val="10"/>
        <rFont val="Tw Cen MT"/>
        <family val="2"/>
        <charset val="238"/>
      </rPr>
      <t xml:space="preserve"> podložnih čeličnih ploča </t>
    </r>
    <r>
      <rPr>
        <sz val="10"/>
        <rFont val="Tw Cen MT"/>
        <family val="2"/>
        <charset val="238"/>
      </rPr>
      <t>prijenosnih metalnih stepenica na krovu. Čišćenje, rezanje do izravnanja postojećih stopa prijenosnih stepenica te varenje novih čeličnih ploča (dim. min. 20x 80 cm). Sve rubove čelične ploče zagladiti i zaobliti. Postojeće elemente stepenica brusiti i očistiti od boje, prljavštine i korozije. Sve zaštiti premazima temeljne boje u 2 sloja, te završnim premazima u 2 sloja, sve prema dogovoru s investitorom i nadzornim inženjerom. U cijenu je uključena izrada i montaža, sve pomoćne konstrukcije, sva učvršćenja. Obračun po kom.</t>
    </r>
  </si>
  <si>
    <r>
      <t xml:space="preserve">Dobava i ugradnja </t>
    </r>
    <r>
      <rPr>
        <u/>
        <sz val="10"/>
        <rFont val="Tw Cen MT"/>
        <family val="2"/>
        <charset val="238"/>
      </rPr>
      <t>opšava čeonog nadozida</t>
    </r>
    <r>
      <rPr>
        <sz val="10"/>
        <rFont val="Tw Cen MT"/>
        <family val="2"/>
        <charset val="238"/>
      </rPr>
      <t xml:space="preserve"> krova od čeličnog pocinčanog  lima 0,75 mm razvijene širine 60 cm u boji prema odabiru investitora i nadzornog inženjera . Opšav se pričvrščuje odgovarajućim pocinčanim (ovisi o vrsti lima) klamerima od plosnog željeza i prihvatnicama od istog materijala. Izvesti i podlogu od hidroizolacijskih traka u širini od 40 cm. Okapnice opšava dilatirati min. 2 cm, kao i sam opšav od podloge min.2 cm. Opšav izvesti u padu prema ravnom krovu. U cijenu je uključena izrada i postava limarije, sve pomoćne konstrukcije, podloge i sva učvršćenja. Spajanje opšava se vrši zakovicama, vijcima i lemljenjem. Obračun po m1 opšava.</t>
    </r>
  </si>
  <si>
    <r>
      <t xml:space="preserve">Dobava i ugradnja </t>
    </r>
    <r>
      <rPr>
        <u/>
        <sz val="10"/>
        <rFont val="Tw Cen MT"/>
        <family val="2"/>
        <charset val="238"/>
      </rPr>
      <t>opšava okapnog lima nadozida (južno pročelje viječnice)</t>
    </r>
    <r>
      <rPr>
        <sz val="10"/>
        <rFont val="Tw Cen MT"/>
        <family val="2"/>
        <charset val="238"/>
      </rPr>
      <t xml:space="preserve"> krova od čeličnog pocinčanog  lima 0,75 mm razvijene širine 45 cm u boji prema odabiru investitora i nadzornog inženjera. Opšav se pričvrščuje odgovarajućim pocinčanim (ovisi o vrsti lima) klamerima od plosnog željeza i prihvatnicama od istog materijala - kao sljemena zaštita nove obloge pročelja od EPS-a (etics sustav). Izvesti i brtvljenje trajno elastičnim kitom na spoju zida i obrađenog EPS-a. Okapnice opšava dilatirati min. 3 cm, kao i sam opšav od podloge min.2 cm. Opšav izvesti u padu, od pročelja. Opšave polagati na bitumensku ljepenku. Spajanje opšava se vrši zakovicama, vijcima i lemljenjem. U cijenu je uključena izrada i postava limarije, sve pomoćne konstrukcije, hodroizolacije i sva učvršćenja. Obračun po m'.</t>
    </r>
  </si>
  <si>
    <t>Dobava i ugradnja perforiranog (s rupama) čeličnog pocinčanog lima, debljine 2 mm, na pocinčanoj potkonstrukciji (kod ulaza u dvorište (Rosvelt.trg br.2.). Dimenzija 270 x 250 cm. Na perforiranom limu izraditi bočna profilirana ojačanja na rubovima te profile - sve prema projektantskim i radioničkim nacrtima. Profil se pričvrščuje pocinčanim vijcima i maticama s gumenim podloškama na pocinčane okvire od kutnika (40x20x3 mm). Na kontaktima nosača i lima predvidjeti podložne gume ili vodoneupojne spužve za smanjenje vibracija. U cijenu je uključena dobava, krojenje i izrada, sve pomoćne konstrukcije, sva učvršćenja i prihvatni materijal. Obračun po m2 razvijene površine lima.  U jedničnu cijenu uključiti i fasdanu skelu.</t>
  </si>
  <si>
    <r>
      <rPr>
        <b/>
        <i/>
        <sz val="10"/>
        <rFont val="Tw Cen MT"/>
        <family val="2"/>
        <charset val="238"/>
      </rPr>
      <t>Sanacija potkonstrukcije limenih opšava.</t>
    </r>
    <r>
      <rPr>
        <sz val="10"/>
        <rFont val="Tw Cen MT"/>
        <family val="2"/>
        <charset val="238"/>
      </rPr>
      <t xml:space="preserve">
Po demontaži i pregledu potkonstrukcije, dobava i postava novih elemenata potkonstrukcije te zaštita od korozije/truljenja. Po potrebi zamjena dotrajalih dijelova te zaštita potkonstrukcije zaštitnim premazima i hidroizolacijskim trakama. Obračun po komadu krovnih kućica i m² hidroizolacije.  U jedničnu cijenu uključiti i fasdanu skelu.</t>
    </r>
  </si>
  <si>
    <t>Ličenje novih drvenih vanjskih prozora i postojećih unutarnjih drvenih špaleta, uljenom lak bojom i bezbojnim lakom za vanjske i unutarnje radove dvostrano sa svim dodatcima prema tehničkim uvjetima za soboslikarske i ličilačke radove. Jediničnom cijenom obuhvatiti: eventualno čišćenje postojeće boje na oblogama špaleta, brušenje, natapanje firnisom, dvokratno kitanje i brušenje do potpune glatkoće, dvostruki nalič uljenom bojom, lakiranje i antikorozivnu zaštitu svih željeznih okova. Posebnu pažnju obratiti na spoj novog prozora s postojećom drvenom oblogom špaleta. Ton i boje određuje nadzorni inženjer i prestavnik GZZSKP. Za radove koristiti postojeću skelu. Obračun po m2.  U jedničnu cijenu uključiti i fasdanu skelu.</t>
  </si>
  <si>
    <t>UKUPNO:</t>
  </si>
  <si>
    <t xml:space="preserve">balkonska vrata </t>
  </si>
  <si>
    <t xml:space="preserve">zakrivlj. Prozor </t>
  </si>
  <si>
    <t xml:space="preserve">prozor </t>
  </si>
  <si>
    <t>Odvodi sa balkona ¤ 50 mm bakrena cijev dužine l=50 cm</t>
  </si>
  <si>
    <r>
      <t>Dobava i izrada limenih opšava krovnih kućica.</t>
    </r>
    <r>
      <rPr>
        <sz val="10"/>
        <rFont val="Tw Cen MT"/>
        <family val="2"/>
        <charset val="238"/>
      </rPr>
      <t xml:space="preserve">
Dobava i ugradnja opšava krovnih kućica od cinkotit lima 0,75 mm,  prema odabiru prestavnika GZZSKP. Izvođač je dužan izraditi radioničku dokumentaciju te izvoditi po odobrenju iste, od nadzornog inženjera i predstavnika GZZSKP. Opšavi raznih dimenzija (prema opisu u nastavku) postavljaju se na potkonstrukciju krovne kućice na podložnu bitumensku ljepenku. Opšavi se međusobno spajaju s ležećim prijevojima paralelno s okapom, a za podlogu pričvršćuju odgovarajućim pocinčanim (ovisi o vrsti lima) klamerima i prihvatnicama od istog materijala. Sve uvale i preklope izvesti prema pravilima struke (pokrov krova su eternit ploče). Bojati višestruko odgovarajućim premazima za vanjske uvjete. U cijenu je uključena izrada i postava limarije, sve pomoćne konstrukcije, kitanja, podloge i sva učvršćenja. Spajanje opšava se vrši zakovicama, vijcima i lemljenjem. Obračun po m1 opšava.  U jedničnu cijenu uključiti i fasdanu skelu.</t>
    </r>
  </si>
  <si>
    <t>II. ZIDARSKI RADOVI UKUPNO:</t>
  </si>
  <si>
    <t>IX. POPRAVAK KROVNIH KUĆICA UKUPNO:</t>
  </si>
  <si>
    <t>VIII. IZRADA PRISTUPA ZA OSOBE S POSEBNIM POTREBAMA UKUPNO:</t>
  </si>
  <si>
    <t>X. ELEKTRO RADOVI NA PROČELJU</t>
  </si>
  <si>
    <t>XI. ELEKTRO RADOVI UNUTAR GRAĐEVINE POVEZANO S "IT" INSTALACIJAMA</t>
  </si>
  <si>
    <t>Krovni vijenac, profilirani, s okapnicom na vanjskom rubu i ravnim podgledom s kvadratnim ukrasnim konzolama uokvirenim profilacijom. Obračun prema m' vijenca i komadu konzola.</t>
  </si>
  <si>
    <t>a)</t>
  </si>
  <si>
    <t>Vijenac r.š. do 100 cm</t>
  </si>
  <si>
    <t>b)</t>
  </si>
  <si>
    <t>Konzole kvadratičnog oblika vel. cca 30 x 25 x 15 cm uokvirene profilacijom r.š. do 10 cm na spoju s podgledom</t>
  </si>
  <si>
    <t>c)</t>
  </si>
  <si>
    <t xml:space="preserve">Profilacija r.š. do 10 cm </t>
  </si>
  <si>
    <t>Profilacija na donjem dijelu krovnog vijenca (na spoju podgleda vijenca sa zidom) r.š. do 15 cm</t>
  </si>
  <si>
    <t>Profilirani okviri prozora III. kata r.š. do 40 cm, zajedno s uskim udubljenim dijelom na spoju s istaknutom lezenom i nadvojem, te špaleta r.š. do 25 cm</t>
  </si>
  <si>
    <t>profilirani okvir prozora</t>
  </si>
  <si>
    <t>Istaknuti profilirani vijenac ispod prozora III. kata, koje je ujedno i prozorska klupčica,  s dekorativnim "ozubom" ispod vijenca, te profilacijom r.š do 10 cm ispod kocki.</t>
  </si>
  <si>
    <t>profilacija ispod kocki, na spoju sa zidom - ravni dio</t>
  </si>
  <si>
    <t>Istaknuti vijenac na vrhu ograde polukružnog balkona na erkeru (u istoj ravnini sa profiliranim vijencem iz prethodne stavke)</t>
  </si>
  <si>
    <t xml:space="preserve">zaobljeni istaknuti vijenac s okapnicom  </t>
  </si>
  <si>
    <t xml:space="preserve">zaobljena profilacija ispod kocki, na spoju sa zidom </t>
  </si>
  <si>
    <t>- šablona</t>
  </si>
  <si>
    <t>Površina pročelja iznad prozora II. kata visine do 80 cm, s uskom profilacijom (r.š. do 10 cm) u donjem dijelu. U cijenu uračunati obradu horizontalnog brida na donjem dijelu i vertikalnih bridova na mjestima istaka (pilastra i rizalita)</t>
  </si>
  <si>
    <t>ravna površina visine do 80 cm s obradom bridova</t>
  </si>
  <si>
    <t>profilacija u donjem dijelu površine na ravnom dijelu</t>
  </si>
  <si>
    <t>zakriljene površine na erkeru</t>
  </si>
  <si>
    <t>d)</t>
  </si>
  <si>
    <t>profilacija u donjem dijelu, na zakrivljenom dijelu</t>
  </si>
  <si>
    <t>Istaknute lezene između prozora u razini I. i II. kata. Lezene širine 1,50, visine 8,00 m, s pravokutnom profilacijom na vertikalnim bridovima.</t>
  </si>
  <si>
    <t>Pravokutni pilastri uz erkere s profiliranom bazom i četvrtastim postamentom od betona. Razvijena širina tijela pilastra, zajedno s istakntim dijelom rizalita uz koje se naslanja je do 170 cm, a ukupna visina 8 m. U cijenu nije uračunata sanacija kapitela i baze s postamentom.</t>
  </si>
  <si>
    <t>Zakrivljena površina sa obje strane rizalita r.š. do 120 cm i visine 8,40 m.</t>
  </si>
  <si>
    <t>okvir prozora s uvućenim dijelom do pilastra uz prozor ukupne r.š. do 50 cm.</t>
  </si>
  <si>
    <t>Prozorska klupčica na II. katu r.š. do 40 cm, dužine do 2,60 m. U cijenu uračunati pravokutne konzole ispod klupčica.</t>
  </si>
  <si>
    <t>Okvir reljefa između prozora I. i II. kata veličine cca 180 x 120 cm</t>
  </si>
  <si>
    <t>okvir prozora sa istaknutim uglovima i s uvućenim dijelom do pilastra uz prozor ukupne r.š. do 60 cm</t>
  </si>
  <si>
    <t>zaglavni element trapeznog oblika veličine do 30 x 40 cm</t>
  </si>
  <si>
    <t xml:space="preserve">Podgled, čelo balkona s okapnicom r.š. do 30 cm i pravokutne konzole središnjeg balkona na II. katu. </t>
  </si>
  <si>
    <t>komplet</t>
  </si>
  <si>
    <t xml:space="preserve">Istaknuti okviri prozora na I. i II. katu i reljefa između prozora na erkeru (zaobljena površina), s profilacijom na vanjskom rubu okvira ukupne r.š. do 30 cm. U cijenu uračunati i obradu uvućenog dijela do pilastra uz erker. </t>
  </si>
  <si>
    <t>Profilirani i ravni dio okvira r.š. do 30 cm oko reljefa između prozora na erkeru.</t>
  </si>
  <si>
    <t xml:space="preserve">Prozorske klupčice zaobljenog oblika erkeru </t>
  </si>
  <si>
    <t>klupčice prozora na II. katu r.š. do 25 cm</t>
  </si>
  <si>
    <t>klupčice prozora na I. katu r.š. do 25 cm</t>
  </si>
  <si>
    <t>Parapet prozora na I. katu na erkeru zaobljenog oblika s kazetom i profiliranim okvirom. 
Veličina parapeta cca 350 x 80 cm, a profiliranog okvira u sredini parapeta cca 200 x 60.</t>
  </si>
  <si>
    <t xml:space="preserve">Parapeti prozora I. kata dim. cca 180 x 70 cm s istaknutim podnožjem, bazom, prozorskih okvira. </t>
  </si>
  <si>
    <t xml:space="preserve">Profilirani razdjelni vijenac, djelomično zaobljenog oblika, između prizemlja i erkera, na rizalitu. Vijenac ima ravno čelo, okapnicu, profilaciju i ravan podgled ispod zaobljenog dijela. Ispod pilastra uz erker i ravnog dijela vijenca su pravokutne konzole. </t>
  </si>
  <si>
    <t>konzole veličine cca 80 x 40 x 20 cm</t>
  </si>
  <si>
    <t>Podgled i ravno čelo balkona s okapnicom na I. katu ukupne r.š. do 110 cm.</t>
  </si>
  <si>
    <t>Profilirani, blago zakrivljeni vijenac, s okapnicom, ukupne r.š. do 40 cm, na donjem rubu balkona na I. katu, a iznad ulaza u zgradu.</t>
  </si>
  <si>
    <t>Podgled balkona na I. katu s upuštenim kazetama s profiliranim okvirom.</t>
  </si>
  <si>
    <t>podgled balkona veličine cca 480 x 80 cm</t>
  </si>
  <si>
    <t>profilirani okviri upuštenih kazeta (komada 5)</t>
  </si>
  <si>
    <t>Profilacija na spoju zida prizemlja i podgleda balkona. Sastoji se od pravokutnih elemenata (ozuba) i zaobljnom profilacijom između njih te dodatne vučene profilacije ispod odvojenom od zida prizemlja dubokom fugom.</t>
  </si>
  <si>
    <t>ozub i zaobljena između r.š. do 20 cm</t>
  </si>
  <si>
    <t>profilacija na spoju s zidom prizemlja r.š. do 15 cm</t>
  </si>
  <si>
    <t>1.33</t>
  </si>
  <si>
    <t>Krpanje žbuke po postavi limarskih opšava vijenaca i prozorskih klupčica. Krpanje izvesti na način da se između zida i horizontalnog dijela limarskih opšava izvodi uvučena  reška širine 2 cm. Obračun po m'.</t>
  </si>
  <si>
    <t>Rekonstrukcija pravokutnih elemenata dimenzije cca 7x7x7 cm na donjoj strani vijenca iznad II. kata. Cijenom obuhvatiti: čišćenje slojeva žbuke i boje do zdravog i čvrstog dijela, rekonstrukciju nedostajućih manjih dijelova, učvršćenje i zaštitni impregnacijski premaz.
Kod većih oštećenja potrebno je izraditi novi elemenat što obuhvaća: prema očišćenom izvorniku izraditi silikonski kalup, izraditi odljev, montirati i učvrstiti nehrđajućim trnovima. 
Sve izvoditi uz nadzor predstavnika GZZSKP.</t>
  </si>
  <si>
    <t>sanacija postojećih pravokutnih elemenata</t>
  </si>
  <si>
    <t>izrada i ugradnja novih pravokutnih elemenata</t>
  </si>
  <si>
    <t xml:space="preserve">Zaglavni element oblika volute sa spriralnim bočnim istacima iznad prozora III. kata. </t>
  </si>
  <si>
    <t>Kapitel pilastra oblika volute i s biljnim motivom u sredini kapitela.</t>
  </si>
  <si>
    <t>Centralni element s grbom, volutama, viticama i visećim vijencima iznad balkonskih vrata na II. katu.</t>
  </si>
  <si>
    <t>e)</t>
  </si>
  <si>
    <t>Zaglavni element s bogatim poluvijencima s biljnim ukrasnim motivom iznad i bočno od prozorskog okvira na II. katu.</t>
  </si>
  <si>
    <t>f)</t>
  </si>
  <si>
    <t>Vijenci s biljnim motivom koji vise uz okvir balkonskih vrata na II. katu.</t>
  </si>
  <si>
    <t>g)</t>
  </si>
  <si>
    <t>h)</t>
  </si>
  <si>
    <t>Ukrasni vijenci s biljnim motivom s vanjske strane okvira na parapetu prozora II. kata.</t>
  </si>
  <si>
    <t xml:space="preserve">Zaglavni element s ukrasnim reljefom na trapeznoj ploči iznad središnjih balkonskih vrata na I. katu </t>
  </si>
  <si>
    <t xml:space="preserve">Složeni zaglavni element sa ženskom glavom i cvijećem na trapeznoj ploči iznad ulaznih vrata. </t>
  </si>
  <si>
    <t>paušal</t>
  </si>
  <si>
    <r>
      <t>m</t>
    </r>
    <r>
      <rPr>
        <vertAlign val="superscript"/>
        <sz val="10"/>
        <rFont val="Tw Cen MT"/>
        <family val="2"/>
        <charset val="238"/>
      </rPr>
      <t>2</t>
    </r>
  </si>
  <si>
    <t>PVC</t>
  </si>
  <si>
    <r>
      <t xml:space="preserve">Dobava i ugradnja pokrovnog </t>
    </r>
    <r>
      <rPr>
        <u/>
        <sz val="10"/>
        <rFont val="Tw Cen MT"/>
        <family val="2"/>
        <charset val="238"/>
      </rPr>
      <t xml:space="preserve">opšava samostojećih dimnjaka s tipskim odzračnicama na </t>
    </r>
    <r>
      <rPr>
        <sz val="10"/>
        <rFont val="Tw Cen MT"/>
        <family val="2"/>
        <charset val="238"/>
      </rPr>
      <t>krovu od čeličnog pocinčanog lima 0,75 mm razvijene širine opšava 60 cm u boji prema odabiru investitora i nadzornog inženjera. Visina odzračnica  ¤=10 cm, visine cca 15 cm. Opšav se pričvrščuje odgovarajućim pocinčanim (ovisi o vrsti lima) klamerima od plosnog željeza i prihvatnicama od istog materijala. Izvesti i podlogu od hidroizolacijskih traka u širini od 40 cm. Okapnice opšava dilatirati min. 2 cm, kao i sam opšav od podloge min.2 cm. Opšav izvesti u padu prema ravnom krovu. U cijenu je uključena izrada i postava limarije, sve pomoćne konstrukcije, podloge i sva učvršćenja. Spajanje opšava se vrši zakovicama, vijcima i lemljenjem. Obračun po m1 opšava.</t>
    </r>
  </si>
  <si>
    <r>
      <t>Ličenje postojećih nosača zastava od kovanog željeza, nosača el. instalacije za tram., izljeva s terase i ostale galanterije - sve s</t>
    </r>
    <r>
      <rPr>
        <i/>
        <sz val="10"/>
        <rFont val="Tw Cen MT"/>
        <family val="2"/>
        <charset val="238"/>
      </rPr>
      <t xml:space="preserve">a </t>
    </r>
    <r>
      <rPr>
        <sz val="10"/>
        <rFont val="Tw Cen MT"/>
        <family val="2"/>
        <charset val="238"/>
      </rPr>
      <t>uljenom lak bojom za metal. Jediničnom cijenom obuhvatiti: skidanje starog naliča, brušenje, stabilizaciju podloge s eventualnim ostacima oksida odgovarajućim premazom, dvostruki premaz lak bojom za vanjske radove, sa svim dodatcima prema tehničkim uvjetima za soboslikarske i ličilačke radove. Ton i boje određuje nadzorni inženjer i predstavnik GZZSKP. Obračun po kom</t>
    </r>
  </si>
  <si>
    <t>* GK - gipskarton
** U stavke uračunati sav horizontalni i vertikalni transport materijala i opreme
*** Izvođač je dužan prije izrade ponude obići gradilište te u jedinične cijene uračunati sve eventualno dodatne radove</t>
  </si>
  <si>
    <t>- m' izvedene maske</t>
  </si>
  <si>
    <t>- m' postavljenog sveobuhvatnog profila</t>
  </si>
  <si>
    <t>- broj komada izvedenih izrezivanja za otvore (utičnice, prodori instalacija…)</t>
  </si>
  <si>
    <t>- m' izvedene špalete (horiz. i vertik.)</t>
  </si>
  <si>
    <t>- m' postavljenog alu kutnog profila</t>
  </si>
  <si>
    <t>- m' postavljenog profila</t>
  </si>
  <si>
    <t>- m' obrađenog spoja</t>
  </si>
  <si>
    <t>- m² izvedenog ojačanja</t>
  </si>
  <si>
    <t>- m² postavljene ploče</t>
  </si>
  <si>
    <t>-  broj komad ugrađenih revizija, dim. 60 x 60 cm</t>
  </si>
  <si>
    <t>-  broj komad ugrađenih revizija, dim. 40 x 40 cm</t>
  </si>
  <si>
    <t>- broj komad ugrađenih revizija, dim. 30 x 30 cm</t>
  </si>
  <si>
    <t>- broj komad ugrađenih revizija, dim. 20 x 20 cm</t>
  </si>
  <si>
    <t>- m2 postavljene konstrukcije</t>
  </si>
  <si>
    <t>- m2 zaštićenog poda</t>
  </si>
  <si>
    <t>- m2 zaštićenog namještaja</t>
  </si>
  <si>
    <t>Demontaža postoječih rasvjetnih tijela na krovu objekta (snjegobrani) i postojeće instalacije</t>
  </si>
  <si>
    <t>h</t>
  </si>
  <si>
    <t>Demontaža rasvjetnih tijela na fasadi (dvorište i ulica) te ugradnja kabela</t>
  </si>
  <si>
    <t>Demontaža postoječih kablova antenske instalacije te ponovna montaža na zid</t>
  </si>
  <si>
    <t>Demontaža postoječih kabela za mrežnu instalaciju te ponovna montaža na zid</t>
  </si>
  <si>
    <t>Izmicanje PK polica te ugradnja spojne opreme za montažu PK polica</t>
  </si>
  <si>
    <t>m</t>
  </si>
  <si>
    <t>Demontaža postojeće instalacije za tendu u dvorištu te ponovna montaža:</t>
  </si>
  <si>
    <t>•</t>
  </si>
  <si>
    <t>Kutija 4M n/ž IP66 VIMAR</t>
  </si>
  <si>
    <t>tipkalo za tendu</t>
  </si>
  <si>
    <t>okvir nosač 4M</t>
  </si>
  <si>
    <t>OG kutija</t>
  </si>
  <si>
    <t>KOMPLET</t>
  </si>
  <si>
    <t>kpl</t>
  </si>
  <si>
    <t>Dobava i ugradnja kabela PGP 3x1,5 i PGP 4x1,5 mm2 u CS 20 cijev za instalaciju tende</t>
  </si>
  <si>
    <t>Dobava i ugradnja UTP kabela komplet sa spajanjem i konektiranjem za povezivanje računalne mreže</t>
  </si>
  <si>
    <t>Sitni spojni i montažni materijal i pribor (obujmice,vezice,pričvrsni pribor i dr.)</t>
  </si>
  <si>
    <t>Demontaža postoječih kabela mrežne instalacije na uličnom pročelju</t>
  </si>
  <si>
    <t>ELEKTRO RADOVI  UKUPNO Kn</t>
  </si>
  <si>
    <t>GROMOBRANSKA INSTALACIJA</t>
  </si>
  <si>
    <t>Pregled te popravak postojeće gromobranske instalacije po fasadi sa izmjenom neispravnih dijelova na dvorišnoj i uličnoj strani</t>
  </si>
  <si>
    <t>Dobava i ugradnja kutija za mjerni spoj u fasadi ( DVORIŠNA STRANA)</t>
  </si>
  <si>
    <t>Dobava i ugradnja križnih spojnica</t>
  </si>
  <si>
    <t>GROMOBRANSKA INSTALACIJA UKUPNO Kn</t>
  </si>
  <si>
    <t>REKAPITULACIJA EKETRO RADOVI NA PROČELJU ZGRADE</t>
  </si>
  <si>
    <t xml:space="preserve">ELEKTRO RADOVI </t>
  </si>
  <si>
    <t>SVEUKUPNO Kn</t>
  </si>
  <si>
    <t>PRIZEMLJE</t>
  </si>
  <si>
    <t>Demontaža postojećih priključaka za jaku i slabu struju te ponovna montaža i spajanje nakon sanacije zidova:</t>
  </si>
  <si>
    <t>šuko utičnica p/ž</t>
  </si>
  <si>
    <t>tel. utičnica p/ž</t>
  </si>
  <si>
    <t>kutija fi 60</t>
  </si>
  <si>
    <t>sitni potrošni materijal</t>
  </si>
  <si>
    <t>pau</t>
  </si>
  <si>
    <t>Dobava i ugradnja novih šuko utičnica p/ž (modul program)</t>
  </si>
  <si>
    <t>Dobava i polaganje polica PK 100 komplet sa ovjesnim priborom</t>
  </si>
  <si>
    <t>Dobava i ugradnja PVC cijevi fi 25</t>
  </si>
  <si>
    <t>Izrada proboja u zidu za prolaz PK polica</t>
  </si>
  <si>
    <t>Popravak postoječih priključnica i instalacija te pregled ostale instalacije jake i slabe struje</t>
  </si>
  <si>
    <t>Demontaža telefonske centrale te ponovno spajanje i puštanje u rad</t>
  </si>
  <si>
    <t>PRIZEMLJE UKUPNO Kn</t>
  </si>
  <si>
    <t>I. KAT</t>
  </si>
  <si>
    <t>Dobava i ugradnja poklopaca PVC 95x95 (revizija)</t>
  </si>
  <si>
    <t>I. KAT UKUPNO Kn</t>
  </si>
  <si>
    <t>II. KAT</t>
  </si>
  <si>
    <t>II. KAT UKUPNO Kn</t>
  </si>
  <si>
    <t>III. KAT</t>
  </si>
  <si>
    <t>kutija fi60</t>
  </si>
  <si>
    <t>Demontaža postojećeg razvodnog ormara te ponovna montaža sa priborom</t>
  </si>
  <si>
    <t>III. KAT UKUPNO Kn</t>
  </si>
  <si>
    <t>IV. KAT</t>
  </si>
  <si>
    <t>Dubljenje zida te polaganje CS cijevi</t>
  </si>
  <si>
    <t>IV. KAT UKUPNO Kn</t>
  </si>
  <si>
    <t>V. KAT</t>
  </si>
  <si>
    <t>V. KAT UKUPNO Kn</t>
  </si>
  <si>
    <t>- m² obojane plohe profila iznad karniša</t>
  </si>
  <si>
    <t>- m² obojane plohe zida s odbijenim površinama otvora</t>
  </si>
  <si>
    <t>- m² obojane horiz. i vert. plohe 'L' maski</t>
  </si>
  <si>
    <t>- m² obojane horiz. i vert. plohe 'U' maski</t>
  </si>
  <si>
    <t>- m² obojane plohe zidova s odbijenim površinama otvora</t>
  </si>
  <si>
    <t>- m² obojane plohe stropa</t>
  </si>
  <si>
    <t>V. SOBOSLIK.-LIČILAČKI RADOVI UKUPNO:</t>
  </si>
  <si>
    <t>IV. BRAVARSKO-LIMARSKI RADOVI  UKUPNO:</t>
  </si>
  <si>
    <r>
      <t>Ličenje postojeće ograde  na krovu (s ispunom od čel.pletiva; visine 90-120 cm). Postojeće elemente ograde brusiti i očistiti od boje, prljavštine i korozije. Uključiti i prihvatne okvire (dim. 35x 45 cm) čeličnih cijevi, kvadratičnog presjeka (40x40 mm) zajedno s čeličnim pločicama (dim. 10x10 cm). Sve s</t>
    </r>
    <r>
      <rPr>
        <i/>
        <sz val="10"/>
        <rFont val="Tw Cen MT"/>
        <family val="2"/>
        <charset val="238"/>
      </rPr>
      <t xml:space="preserve">a </t>
    </r>
    <r>
      <rPr>
        <sz val="10"/>
        <rFont val="Tw Cen MT"/>
        <family val="2"/>
        <charset val="238"/>
      </rPr>
      <t>uljenom lak bojom za metal. Jediničnom cijenom obuhvatiti: skidanje starog naliča, brušenje, stabilizaciju podloge s eventualnim ostacima oksida odgovarajućim premazom, dvostruki premaz lak bojom za vanjske radove sa svim dodatcima prema tehničkim uvjetima za soboslikarske i ličilačke radove (uračunat koef. 3). Ton i boje određuje nadzorni inženjer i predstavnik GZZSKP. Obračun po m2.</t>
    </r>
  </si>
  <si>
    <t>- m² plohe prekrivene mineralnom vunom</t>
  </si>
  <si>
    <t>- m² plohe prekrivene parnom branom</t>
  </si>
  <si>
    <t>- obračun po m² plohe prekrivene parnom branom</t>
  </si>
  <si>
    <t>Postava završnog aluminijskog geping profila na mjestima spoja GK ploča s drugim vrstama materijala (aluminij,monolitni zid i sl.). Završna obrada oko profila u klasi K2. Uključiti i fugiranje, gletanje, bez bojanja. U cijenu uključena dobava, izvedba i sav materijal.</t>
  </si>
  <si>
    <t>Kitanje spojeva GK i monolitnih ploha, akrilnim kitom.</t>
  </si>
  <si>
    <t>Izrada ojačanja ploha gipskartonskih zidova i obloga na mjestima predviđenim za ovješenje visećih elemenata, opreme, raznih nosača, držač i sl. Ojačanja se izvode postavom komada OSB ploče debljine 12,5 mm. U cijenu uključena dobava, izvedba i sav materijal.</t>
  </si>
  <si>
    <r>
      <rPr>
        <sz val="10"/>
        <rFont val="Tw Cen MT"/>
        <family val="2"/>
        <charset val="238"/>
      </rPr>
      <t xml:space="preserve">Revizijski otvori i vrata </t>
    </r>
    <r>
      <rPr>
        <sz val="10"/>
        <color indexed="8"/>
        <rFont val="Tw Cen MT"/>
        <family val="2"/>
        <charset val="238"/>
      </rPr>
      <t>u zidovima, stropovima ili instalacijskih kanalima, od GK ploča d=1,25 cm. Tip revizijskih vrata kao 'KIK', u aluminijskom okviru s uključenim učvršćenjem za potkonstrukciju te obradom obloge. U cijenu uključena dobava, izvedba i sav materijal.</t>
    </r>
  </si>
  <si>
    <t>Izvedba dodatnih ojačanja potkonstrukcije od drvenih letvi dimenzija 5 × 5 cm. Obrađene, posušene te impregnirane letve montirati tiplanjem, vijcima na monolitni zid od NF opeke, pomoću direktnih ovjesa za CD profile. Letve postavljati na međurazmaku min. 62,5 cm. U cijenu uključena dobava i izvedba, sav materijal, prihvatni elementi i krojenja.</t>
  </si>
  <si>
    <t>Čišćenje zgrade i zaštita postojećeg namještaja građevinskom folijom i poda filcem s protukliznom folijom. Preklope folije izvesti min. 10 cm, a rubove dodatno učvrstiti lijepljenjem zaštitnom krep trakom. Prije izvedbe zaštite potrebno je pomaknuti namještaj unutar prostorije ili iznijeti u hodnike, tako da ne smeta obavljanju radova. U cijeni je sav potreban materijal, izmještanje namještaja te uklanjanje otpadaka s gradilišta, kao i popravak svih šteta nastalih uslijed čišćenja i ostalih radova - sve radnje uključiti u navedene jedinične cijene. Obračun po m² čišćene i zaštićene površine.</t>
  </si>
  <si>
    <t>- m' postavljenog Al-u kutnog profila</t>
  </si>
  <si>
    <t xml:space="preserve">žbukanje grubom žbukom dvorišnog pročelja za izravnavanje površine prije ljepljenja EPS-a </t>
  </si>
  <si>
    <t>- m² obojane plohe špaleta š=20 cm</t>
  </si>
  <si>
    <t>Dobava i postava okvira od kutnih željeznih profila 40x20x3 mm. Izvode se kao okviri potkonstrukcije za perforirane ploče raznih dimenzija. Zaštita od korozije cinčanjem. Prihvat se vrši vijcima u ziđe od opeke. Za montažu koristiti skelu. Vijke i ostale prihvatne elemente koristiti od istih materijala, sve u svrhu izbjegavanja pojave galvanskih struja. Okvire potkonstrukcije postavljati na maksimalnom razmaku od 40 cm. U stavku uključena sva bušenja za prihvate, varenja i obrada rupa zaštitnim sredstvima te vijčana i druga prihvatna oprema. Obračun po kg.  U jedničnu cijenu uključiti i fasdanu skelu.</t>
  </si>
  <si>
    <t>istaknuti vijenac s okapnicom i ozubom (zupčasta letva)</t>
  </si>
  <si>
    <r>
      <t>Zid prizemlja s horizontalnim kanelurama, zakošenim prema polukružnom nadvoju prozora i ulaznih vrata. Kanelure se u jednom dijelu nastavljaju na špalete prozora i vrata. U cijenu uračunati uzimanje mjera, iscrtavanje, postavu letvica za izradu kanelura i završna zidarska obrada bridova i unutarnje površine kanelura, te zaobljenu izvedbu okvira ulaznih vrata.
Obračun prema m</t>
    </r>
    <r>
      <rPr>
        <vertAlign val="superscript"/>
        <sz val="10"/>
        <rFont val="Tw Cen MT"/>
        <family val="2"/>
        <charset val="238"/>
      </rPr>
      <t>2</t>
    </r>
    <r>
      <rPr>
        <sz val="10"/>
        <rFont val="Tw Cen MT"/>
        <family val="2"/>
        <charset val="238"/>
      </rPr>
      <t xml:space="preserve"> bez otvora.</t>
    </r>
  </si>
  <si>
    <t>1.30</t>
  </si>
  <si>
    <t>Popravak zaglavnih elementa trapeznog oblika, na polukružnom nadvoju prozora i ulaznih vrata u prizemlju.</t>
  </si>
  <si>
    <t>1.32</t>
  </si>
  <si>
    <r>
      <t>Premaz zida prizemlja s kanelurama i sokla od kamene žbuke, protugrafitnim premazom nakon završnog uređenja i bojanja
Obračun prema m</t>
    </r>
    <r>
      <rPr>
        <vertAlign val="superscript"/>
        <sz val="10"/>
        <rFont val="Tw Cen MT"/>
        <family val="2"/>
        <charset val="238"/>
      </rPr>
      <t>2</t>
    </r>
    <r>
      <rPr>
        <sz val="10"/>
        <rFont val="Tw Cen MT"/>
        <family val="2"/>
        <charset val="238"/>
      </rPr>
      <t xml:space="preserve"> bez odbitaka otvora.</t>
    </r>
  </si>
  <si>
    <t>Restauracija i djelomična rekonstrukcija kiparskih elemenata od betona na pročelju. Cijenom obuhvatiti: čišćenje naslage žbuke i boje, rekonstrukcija oštećenja, retuš i učvršćenje.</t>
  </si>
  <si>
    <t>XIII. KIPARSKO - RESTAURATORSKI RADOVI :</t>
  </si>
  <si>
    <t>IV. BRAVARSKO - LIMARSKI RADOVI UKUPNO:</t>
  </si>
  <si>
    <t>Dodatak za izvedbu obloga GK I, impregniranim pločama, umjesto GK , u vlažnim prostorijama. Potkonstrukcija, gletanja, kitanja, završna obrada i ostalo uračunato u stavkama u kojima se izmjenje GK  ploča. Obračun na razliku cijene ploča.</t>
  </si>
  <si>
    <t>Dodatak za izvedbu dodatne obloge GK pločama, 2. sloja. Potkonstrukcija, gletanja, kitanja, završna obrada i ostalo uračunato u stavkama u kojima se dodaje 2.sloj GKB ploča. Obračun po cijeni ploče s postavom.</t>
  </si>
  <si>
    <t xml:space="preserve">XII. SUHOMONTAŽNI RADOVI UKUPNO:  </t>
  </si>
  <si>
    <t>Ličenje balkonske ograde od kovanog zeljeza. Zaštitita bojanjem temeljnim premazom odmah nakon pjeskarenja, lakiranje u 2 slojeva, tzv. DUPLEX SISTEM, sa svim dodatcima prema tehničkim uvjetima za soboslikarske i ličilačke radove (uračunat koef. 3). Boju i završni izgled određuje predstavnik GZZSKP. Sve izvesti prema pravilima zanata te u dogovoru s nadzornim inženjerom. Obračun po m2 obojene površine. U jedničnu cijenu uključiti i fasdanu skelu.</t>
  </si>
  <si>
    <t>Bojanje unutarnjih površina od gipskartonskih ploča, glatke površine (obrađene do K2), diperzivnom latex bojom u tonu po izboru nadzornog inženjera i investitora. Boju nanositi u 3 premaza za dobivanje ravnomjernog tona boje na cijeloj površini. U stavku uključena priprema podloge sa svim predradnjama, gletanjem, brušenjem i otprašivanjem. Prije izvedbe radova provjeriti zaštićenost podnih površina i namještaja (obračunato u suhomontažnim radovima) te prema potrebi, dodatno zaštiti folijama i krep trakom (rasvjetne elemente, prekidače, utičnice i sl.) te po završenim radovima iste očistiti. U cijenu uključena dobava i izvedba, sav materijal, zaštite i čišćenje.</t>
  </si>
  <si>
    <t>V. SOBOSLIKARSKO - LIČILAČKI RADOVI UKUPNO:</t>
  </si>
  <si>
    <t>Izrada podstropne trostrane obloge (maska 'U' oblika), od GK  ploča, na mjestima oblaganja elektroinstalacija te strojarskih instalacija u sobama. Tip kao Knauf W612,  razvijene širine do 80 cm (ovisno o količini kablova i pripadajućih kanalica), sastoji se od slijedećih slojeva:
- obloga od jednostrukih GKB ploča, d=1x1,25 cm
- metalna podkonstrukcija, profili CD/UD s direktnim ovjesom za CD profile
- postava kutnog alu profila na mjestima spojeva GK zidova, obloga i sl.
Kitanje spojeva akrilnim kitom uključeno u stavci br. 5. Postava ispod stropa visine 3,20 - 4,10 m, u sobama i hodnicima. Završna obrada u klasi K2. Uključiti i fugiranje, gletanje, bez bojanja. U cijenu uključena dobava i izvedba, sav materijal, potkonstrukcija, krojenje za revizijske i druge otvore, ispuna i obloga.</t>
  </si>
  <si>
    <t>Nabava materijala i djelomični popravak oštećenja na soklu od kamene žbuke visine do 1 m. Predviđa se otući sva oštećenja i oslabljene dijelove, isprašiti i impregnirati površinu, te kamenom žbukom, u tonu kao postojeći sokl, zapuniti rupe. Na mjestima većih oštećenja predvidjeti  armiranje nehrđajućim šipkama i žicom. Završna obrada površine u boji i strukturi treba biti kao postojeća. Predvidjeti patiniranje površine do ujednačenja boje, te završno, cijeli sokl zaštiti hidrofobnim premazom. Obračun po m2 popravka</t>
  </si>
  <si>
    <t>** U stavke uračunati sav horizontalni i vertikalni transport materijala i opreme
*** Izvođač je dužan prije izrade ponude obići gradilište te u jedinične cijene uračunati sve eventualno dodatne radove</t>
  </si>
  <si>
    <t>Ličenje novih  drvenih vanjskih prozora i vrata uljenom lak bojom i bezbojnim lakom za vanjske i unutarnje radove dvostrano sa svim dodatcima prema tehničkim uvjetima za soboslikarske i ličilačke radove. Jediničnom cijenom obuhvatiti sve dodatke prema tehničkim uvjetima za soboslikarske i ličilačke radove, brušenje, natapanje firnisom, dvokratno kitanje i brušenje do potpune glatkoće, dvostruki nalič uljenom bojom, lakiranje i antikorozivnu zaštitu svih željeznih okova. Ton i boje određuje nadzorni inženjer i prestavnik GZZSKP. Obračun po m2.</t>
  </si>
  <si>
    <r>
      <rPr>
        <b/>
        <i/>
        <sz val="10"/>
        <rFont val="Tw Cen MT"/>
        <family val="2"/>
        <charset val="238"/>
      </rPr>
      <t>Podna ploha rampe.</t>
    </r>
    <r>
      <rPr>
        <sz val="10"/>
        <rFont val="Tw Cen MT"/>
        <family val="2"/>
        <charset val="238"/>
      </rPr>
      <t xml:space="preserve">
Dobava i postava pocinčanih elemenata podne plohe rampe, od polo rešetki. Polo podne rešetke max veličine okna 22x22 mm, s osloncima na razmaku od 1,1-1,3 m. Podne rešetke polažu se na pocinčanu konstrukciju između kutnih L profila. Prihvat se vrši L spojnicama i vijcima s maticama u konstrukciju rampe. Vijke i ostale prihvatne elemente koristiti od istih materijala, sve u svrhu izbjegavanja pojave galvanskih struja. U stavku uključena sva bušenja za prihvate, varenja i obrada rupa zaštitnim sredstvima te vijčana i druga prihvatna oprema. Obračun po kg.</t>
    </r>
  </si>
  <si>
    <t>krojenje kutnih letvica poda do kančne gotovosti (parket)</t>
  </si>
  <si>
    <t>Čišćenje unutrašnjosti zgrade za vrijeme izvođenja radova koji se moraju izvoditi unutar pojednih prostorija, sa zaštitom podne plohe filcem, a zidnih ploha i namještaja s PE folijama. Izvršiti prema potrebi, a najmanje tri puta u toku izvedbe radova. U cijeni je i uklanjanje otpadaka s gradilišta, kao i popravak svih šteta nastalih uslijed čišćenja. Obračun po m2 čišćene površine zgrade.</t>
  </si>
  <si>
    <t>Profilacije oko  prozora prizemlja i ulaznih vrata, istaknute u odnosu na dio špalete s kanelurama, r.š. do 25 cm.</t>
  </si>
  <si>
    <t>Profilacije oko prozora I. i II. kata na erkeru s pravokutnim profilacijama r.š. do 25 cm.</t>
  </si>
  <si>
    <t>obrub s profilacijom na spoju s okvirom r.š. do 25 cm</t>
  </si>
  <si>
    <t>Okviri i profilirani obrubi prozora i balkonskih vrata II. kata sa  profilacijama na vanjskom rubu i na spoju s okvirom. Okvir se vertikalno spušta do nadvoja prozora na I. katu. U cijenu uračunati i obradu uvućenog dijela zida između okvira prozora i pilastra.</t>
  </si>
  <si>
    <t>srpanj, 2016.</t>
  </si>
  <si>
    <t>1a.</t>
  </si>
  <si>
    <t>Bojanje unutarnjih stropnih površina od gipskartonskih ploča u hodnicima(radovi se izvode u sklopu postave nove "IT" mreže), glatke površine (obrađene do K2), diperzivnom latex bojom u tonu po izboru nadzornog inženjera i investitora. Boju nanositi u 3 premaza za dobivanje ravnomjernog tona boje na cijeloj površini. U stavku uključena priprema podloge sa svim predradnjama, gletanjem, brušenjem i otprašivanjem. Prije izvedbe radova provjeriti zaštićenost podnih površina i namještaja (obračunato u suhomontažnim radovima) te prema potrebi, dodatno zaštiti folijama i krep trakom (rasvjetne elemente, prekidače, utičnice i sl.) te po završenim radovima iste očistiti. U cijenu uključena dobava i izvedba, sav materijal, zaštite i čišćenje.</t>
  </si>
  <si>
    <t xml:space="preserve">- m² obojane plohe stropa  </t>
  </si>
  <si>
    <t xml:space="preserve">- m² obojane horiz. i vert. plohe 'L' maski širine  </t>
  </si>
  <si>
    <t xml:space="preserve">- m² obojane plohe profila oko stupova </t>
  </si>
  <si>
    <t>Dobava i ugradnja novih sjenila za prozore na višim katovima i potkrovlju. U cijeu uračunati nabavu, prijenos i ugranju, kao i sve pomoćne poslove u vezi s postavom istih. Dio starih (oštećenih) zamjeniti s istovjetnim novima. Obračun po m2 postavljenih sjenila.</t>
  </si>
  <si>
    <t>Sjenila tipa "venecijaner" na krovnim prozorima</t>
  </si>
  <si>
    <t>Sjenila tipa "flos rolete" na prozorima dvorišna strana</t>
  </si>
  <si>
    <t>Dobava i zmjena dotrajalih eternit ploča oko krovnih kućica. Nove vlaknocementne, bezazbestne ploče dim. 40x40 cm, postavljati prateći sistem polaganja postojećeg pokrova (francuskih tip polaganja). Za izmjenu u jedničnu cijenu uključiti i fasdanu skelu. U cijenu uračunat i sav prihvatni materijal. Obračun svih stavki po m² s uračunatim rojenjem i otpadom.</t>
  </si>
  <si>
    <t>Demontaža i postava nove zaštine folije na drvenu oplatu (kao Tyvek)</t>
  </si>
  <si>
    <t>Dobava i polaganje polica PK 200 komplet sa ovjesnim priborom</t>
  </si>
  <si>
    <t xml:space="preserve">RADOVI NA "IT" INSTALACIJI U HODNICIMA </t>
  </si>
  <si>
    <t>Skidanje, pranje i skladištenje postojećeih rasvijetnih tijela u hodnicima zgrade, ponovna montaša u gips strop i puštanje u rad do pune gotovosti.</t>
  </si>
  <si>
    <t xml:space="preserve">RADOVI U HODNICIMA </t>
  </si>
  <si>
    <t xml:space="preserve">REKAPITULACIJA  </t>
  </si>
  <si>
    <t xml:space="preserve">- m² izvedene obloge stropa  </t>
  </si>
  <si>
    <t>- broj komada izvedenih izrezivanja za otvore (revizija i postojećih rasvijetnih tijela</t>
  </si>
  <si>
    <t>9a.</t>
  </si>
  <si>
    <t>10a.</t>
  </si>
  <si>
    <t>Izrada podstropne dvostrane obloge (maska 'L' oblika), od GK  ploča, na mjestima oblaganja elektroinstalacija te strojarskih instalacija u sobama. Tip kao Knauf W612,  razvijene širine do 50 cm (ovisno o količini kablova i pripadajućih kanalica), sastoji se od slijedećih slojeva:
- obloga od jednostrukih GKB ploča, d=1x1,25 cm
- metalna podkonstrukcija, profili CD/UD s direktnim ovjesom za CD profile
- postava kutnog alu profila na mjestima spojeva GK zidova,obloga i sl.
Kitanje spojeva akrilnim kitom uključeno u stavci br. 5. Postava ispod stropa visine 3,20 - 4,10 m, u sobama. Završna obrada u klasi K2. Uključiti i fugiranje, gletanje, bez bojanja. U cijenu uključena dobava i izvedba, sav materijal, potkonstrukcija, krojenje za revizijske i druge otvore, ispuna i obloga. Uračunati zaštitu podova hodnika i namještaja, te čišćenje nakon završetka svih radova.</t>
  </si>
  <si>
    <r>
      <t>Izrada podstropne dvostrane obloge (maska 'L' oblika), od GK  ploča, na mjestima oblaganja elektroinstalacija instalacija u</t>
    </r>
    <r>
      <rPr>
        <u/>
        <sz val="10"/>
        <rFont val="Tw Cen MT"/>
        <family val="2"/>
        <charset val="238"/>
      </rPr>
      <t xml:space="preserve"> stropu hodnika. </t>
    </r>
    <r>
      <rPr>
        <sz val="10"/>
        <rFont val="Tw Cen MT"/>
        <family val="2"/>
        <charset val="238"/>
      </rPr>
      <t>Tip kao Knauf W612,  razvijene širine do 50 cm (ovisno o količini kablova i pripadajućih kanalica), sastoji se od slijedećih slojeva:
- obloga od jednostrukih GKB ploča, d=1x1,25 cm
- metalna podkonstrukcija, profili CD/UD s direktnim ovjesom za CD profile
- postava kutnog alu profila na mjestima spojeva GK zidova,obloga i sl.
Kitanje spojeva akrilnim kitom uključeno u stavci br. 5. Postava ispod stropa visine 3,20 - 4,10 m, u sobama. Završna obrada u klasi K2. Uključiti i fugiranje, gletanje, bez bojanja. U cijenu uključena dobava i izvedba, sav materijal, potkonstrukcija, krojenje za revizijske i druge otvore, ispuna i obloga. Uračunati zaštitu podova hodnika i namještaja, te čišćenje nakon završetka svih radova.</t>
    </r>
  </si>
  <si>
    <r>
      <t xml:space="preserve">Izrada podstropne trostrane obloge (maska 'U' oblika), od GK  ploča, na mjestima oblaganja elektroinstalacija instalacija u </t>
    </r>
    <r>
      <rPr>
        <u/>
        <sz val="10"/>
        <rFont val="Tw Cen MT"/>
        <family val="2"/>
        <charset val="238"/>
      </rPr>
      <t>stropu hodnika</t>
    </r>
    <r>
      <rPr>
        <sz val="10"/>
        <rFont val="Tw Cen MT"/>
        <family val="2"/>
        <charset val="238"/>
      </rPr>
      <t>. Tip kao Knauf W612,  razvijene širine do 80 cm (ovisno o količini kablova i pripadajućih kanalica), sastoji se od slijedećih slojeva:
- obloga od jednostrukih GKB ploča, d=1x1,25 cm
- metalna podkonstrukcija, profili CD/UD s direktnim ovjesom za CD profile
- postava kutnog alu profila na mjestima spojeva GK zidova, obloga i sl.
Kitanje spojeva akrilnim kitom uključeno u stavci br. 5. Postava ispod stropa visine 3,20 - 4,10 m, u sobama i hodnicima. Završna obrada u klasi K2. Uključiti i fugiranje, gletanje, bez bojanja. U cijenu uključena dobava i izvedba, sav materijal, potkonstrukcija, krojenje za revizijske i druge otvore, ispuna i obloga. Uračunati zaštitu podova hodnika i namještaja, te čišćenje nakon završetka svih radova.</t>
    </r>
  </si>
  <si>
    <t xml:space="preserve">XII. SUHOMONTAŽNI RADOVI UKUPNO vezano za "IT" instalacije sobe i hodnici:  </t>
  </si>
  <si>
    <t xml:space="preserve">                                                             Dugo Selo, srpanj 2016.</t>
  </si>
  <si>
    <t>Dobava, izrada i ugradnja novih drvenih odbojnika na zidovima u svim radnim sobama. Odbojnik izvesti od medijapan ploče d= 2.00 cm, postava ljepljenjem na "slijepi" nosač od letvice koji se tiplau zid,  bojan temeljnom bojom i 2 x uljenim naličem u tonu prema dogovoru s investitorom. Postava u visini naslona radnih stolaca. Širina 25 cm sa zaobljenim rubovima, uračunati i sve pomoćne radnje: razmještanje namještaja, prokrivanje folijom i završno čišćenje soba. Obračun po m1 postavljenog odbojnika.</t>
  </si>
  <si>
    <t>- m1 kitanje spojeva zida i GK ploča akrilom kitom</t>
  </si>
  <si>
    <t>Demontaža, postava i kojenje nove podkonstrukcije (oplate) od dasaka 2,4 cm uračunati impregnaciju istih neškodljivim sredstvima.</t>
  </si>
  <si>
    <r>
      <t xml:space="preserve">Obloga postojećih spušenih </t>
    </r>
    <r>
      <rPr>
        <u/>
        <sz val="10"/>
        <rFont val="Tw Cen MT"/>
        <family val="2"/>
        <charset val="238"/>
      </rPr>
      <t>stropova u hodnicima</t>
    </r>
    <r>
      <rPr>
        <sz val="10"/>
        <rFont val="Tw Cen MT"/>
        <family val="2"/>
        <charset val="238"/>
      </rPr>
      <t>, od GK ploča, Tip kao Knauf W623, ukupne debljine 5 - 20 cm (ovisno o izvedenim stropovima), visina 3,20 - 4,10 m, sastoji se od slijedećih slojeva:
- obloga od jednostrukih GK ploča, d=1x1,25 cm
- metalna podkonstrukcija, prema HRN EN 14195, profili CD 60/27 i CW s direktnim ovjesom za CD profile; na međurazmaku min. 62,5 cm
Rad obuhvaća izradu šliceva za postavu PK kanalica u honicima širine do 60 cm. Nakon prostave kanalica na postojeću podkonstrukciju i ploču dodati novu GK ploču d=1,25 cm. 
Kitanje spojeva akrilnim kitom. Izvedba sukladno tehničkoj uputi proizvođača sustava. Završna obrada u klasi K2. Uključiti i fugiranje, gletanje, bez bojanja. U cijenu uključena dobava i izvedba, sav materijal, potkonstrukcija, krojenje za revizijske i druge otvore i obloga. Uračunati zaštitu podova hodnika i namještaja, te čišćenje nakon završetka svih radova.</t>
    </r>
  </si>
  <si>
    <t>Izrada maske za karniše u sobama od GK. Sastoji se od slijedećih slojeva:
- obloga od jednostrukih GK ploča, d=1x1,25 cm, u visini od 20 cm spušteno od stropa
- metalna potkonstrukcija, alu profili učvršćeni u strop 2 cm ispred plastične vodilice za zastor; na međurazmaku min. 62,5 cm
- ispuna prostora potkonstukcije mekom mineralnom vunom (30 kg/m³), ploče/role, d=12 cm
- postava paropropusne folije, d=0,2 mm s preklopima min. 15 cm, na rubovima ljepljena za potkonstrukciju (izvođač je dužan u površinu plohe uračunati preklope, ovisi o proizvođaču folije, odnosno širini role)
- postava sveobuhvatnog PVC profila na mjestima prepuštenih završetaka GK ploča (kao maska karniše) 
Kitanje spojeva akrilnim kitom. Završna obrada u klasi K2. Uključiti i fugiranje, gletanje, bez bojanja. Dužina obloge jednaka je širini sobe. U cijenu uključena horizontalna i vertikalna maska, dobava i izvedba, sav materijal, potkonstrukcija, krojenje za revizijske i druge otvore, ispuna i obloga.</t>
  </si>
  <si>
    <t>Izrada špaleta postojećih zidova, od GK ploča; od završetaka GK obloge zida do vanjske stolarije u sobama. Špalete razvijene širine 5 - 20 cm, ovisno o debljini GK obloge, od poda do gornje kote vanjske stolarije 3,20 - 4,10 m, sastoje se od slijedećih slojeva:
- obloga od jednostrukih GK  ploča, d=1x1,25 cm
- postava kutnog alu profila na mjestima spojeva GK zidova,obloga i sl.
- metalna podkonstrukcija, prema HRN EN 14195, profili CD 60/27 i CW s direktnim ovjesom za CD profile
- postava paropropusne folije, d=0,2 mm s preklopima min. 15 cm, na rubovima ljepljena za potkonstrukciju (izvođač je dužan u površinu plohe uračunati preklope, ovisi o proizvođaču folije, odnosno širini role)
Kitanje spojeva akrilnim kitom uključeno. Završna obrada u klasi K2. Uključiti i fugiranje, gletanje, bez bojanja. U cijenu uključena dobava i izvedba, sav materijal, potkonstrukcija, krojenje za revizijske i druge otvore, ispuna i obloga.</t>
  </si>
  <si>
    <r>
      <t xml:space="preserve">Dobava i ugradnja djelova </t>
    </r>
    <r>
      <rPr>
        <u/>
        <sz val="10"/>
        <rFont val="Tw Cen MT"/>
        <family val="2"/>
        <charset val="238"/>
      </rPr>
      <t xml:space="preserve">limenih opšava limova prema opisu u nastavku, </t>
    </r>
    <r>
      <rPr>
        <sz val="10"/>
        <rFont val="Tw Cen MT"/>
        <family val="2"/>
        <charset val="238"/>
      </rPr>
      <t>od bakrenog lima 0,75 mm razvijene širine prema opisu. Način polaganja i savijanja prema radioničkim nacrtima koje odobrava nadzorni inženjer i predstavnik GZZSKP. Spajanje opšava se vrši sa stojećim prijevojima okomito na okap te zakovicama, vijcima s gumenim podloškama i lemljenjem - sve od istog materijala. Između lima i zida postaviti bitumensku ljepenku.  Okapnice opšava dilatirati min. 3 cm  od gotove fasade. Opšav izvesti u padu, od pročelja. Opšave polagati na bitumensku ljepenku. U cijenu je uključena izrada i postava limarije, sve pomoćne konstrukcije, hidroizolacije i sva učvršćenja. Obračun po m1 opšava.</t>
    </r>
  </si>
  <si>
    <r>
      <t xml:space="preserve">Dobava i ugradnja </t>
    </r>
    <r>
      <rPr>
        <u/>
        <sz val="10"/>
        <rFont val="Tw Cen MT"/>
        <family val="2"/>
        <charset val="238"/>
      </rPr>
      <t>opšava čela dvorišnih balkona</t>
    </r>
    <r>
      <rPr>
        <sz val="10"/>
        <rFont val="Tw Cen MT"/>
        <family val="2"/>
        <charset val="238"/>
      </rPr>
      <t xml:space="preserve"> krova od čeličnog pocinčanog bojanog lima 0,75 mm razvijene širine 50 cm u boji prema odabiru investitora i nadzornog inženjera kao postojeća fasada. Opšav se pričvrščuje odgovarajućim pocinčanim klamerima od plosnog željeza i prihvatnicama od istog materijala. Izvesti  na rubu balkona na koje će seprihvatiti hidroizolacija poda balkona. Okapnice opšava dilatirati min. 3 cm, a sam opšav od dašćane podloge min.2 cm. Opšav izvesti u padu prema ravnom krovu. U cijenu je uključena izrada i postava limarije, sve pomoćne konstrukcije, podloge i sva učvršćenja. Spajanje opšava se vrši zakovicama, vijcima i lemljenjem. Obračun po m1 opšava.</t>
    </r>
  </si>
  <si>
    <t>Dobava i ugradnja perforiranog (s rupama) čeličnog pocinčanog lima, debljine 2 mm, razvijene širine prema popisu. U j. cijenu uračunati bojanje sa svim predradnjama mat lakom 2 x u boji  pročelja sukladno zahtjevu predstavnika GZZSKP.
Na perforiranom limu izraditi skrivena profilirana ojačanja na rubovima te profile - sve prema projektantskim i radioničkim nacrtima. Profil se pričvrščuje pocinčanim vijcima i maticama s gumenim podloškama na pocinčane okvire od kutnika (40x20x3 mm). Na kontaktima nosača i lima predvidjeti podložne gume ili vodoneupojne spužve za smanjenje vibracija. U cijenu je uključena dobava, krojenje i izrada, sve pomoćne konstrukcije, sva učvršćenja i prihvatni materijal. Obračun po m2 razvijene površine lima.  U jedničnu cijenu uključiti i fasdanu skelu.</t>
  </si>
  <si>
    <r>
      <rPr>
        <b/>
        <i/>
        <sz val="10"/>
        <rFont val="Tw Cen MT"/>
        <family val="2"/>
        <charset val="238"/>
      </rPr>
      <t>Demontaža stolarije i limenih opšava krovne kućice.</t>
    </r>
    <r>
      <rPr>
        <sz val="10"/>
        <rFont val="Tw Cen MT"/>
        <family val="2"/>
        <charset val="238"/>
      </rPr>
      <t xml:space="preserve">
Rezanje pocinčanih limenih opšava s pričvršćenjima te demontaža kompletnih drvenih, dvostrukih, dvokrilnih, zaokretnih, pravokutno-polukružnih prozora na uličnom pročelju (4.kat). Prije demontaže prozora stolar je dužan uzeti sve potrebne mjere, profilacije i ostale detalje po kojima će izraditi novi prozor. Demontaža prozora uključuje pažljivo uklanjanje unutarnjih i vanjskih krila i doprozornika te drvenu oblogu između njih (špalete i klupčica). Prozori se demontiraju do kontakta unutarnjih doprozornika s interijerskom drvenom oblogom špaleta, koja se ne uklanja. Za demontažu koristiti postavljenu skelu. </t>
    </r>
    <r>
      <rPr>
        <u/>
        <sz val="10"/>
        <rFont val="Tw Cen MT"/>
        <family val="2"/>
        <charset val="238"/>
      </rPr>
      <t xml:space="preserve">Demontaža podrazumijeva prethodno uklanjanje el.. instalacija rasvjete pročelja. </t>
    </r>
    <r>
      <rPr>
        <sz val="10"/>
        <rFont val="Tw Cen MT"/>
        <family val="2"/>
        <charset val="238"/>
      </rPr>
      <t>Građevinski otpad sigurno trasportirati na gradilišni deponij, a građevinsku šutu u kantama. Pri demontaži zaštiti zgradu od oštećenja (čišćenje i zaštita interijera uključena u zidarskim radovima). Građevinski otpad deponirati na gradski deponij; zbrinjavanje građevinskog otpada sukladno Pravilniku NN 38/08. U stavku uključen sav horizontalni i vertikalni transport.  U jedničnu cijenu uključiti i fasdanu skelu.</t>
    </r>
  </si>
  <si>
    <t>bojanje lima uz predhodno uklanjanje stare boje i svim predradnjama uključivo i temeljni premaz</t>
  </si>
  <si>
    <t>Okviri prozora i balkonskih vrata (komplet) I. kata sa  profilacijama na vanjskom rubu i na spoju  s okvirom, te zaglavnim elementom na sredini nadvoja prozora. U cijenu uračunati i obradu uvućenog dijela zida između okvira prozora i pilastra.</t>
  </si>
  <si>
    <t>okviri prozora s profiliranim vanjskim rubom</t>
  </si>
  <si>
    <t>Premazivanje restauriranih djelova pročelja raščlanjenih ukrasnih vijenaca, reljefa, vegatabilnih detalja, skulptura i grbova, siloksan bojom (kao "Decorsil Roma" - OIKOS) u dva sloja i bojom u više tonova koje određuje predstavnik GZZSKP. Sve radnje i predradnje izvesti u skladu sa zahtjevanom tehnologijom proizvođača. Jediničnom cijenom obuhvatiti: dubinsku impregnaciju odgovarajućim sredstvom i bojanje u dva sloja i zahtjevanom broju tonova. Obračun po m². (U cijenu uračunat dodatak na složenost pročelja od 100%, u skaldu s općim uvjetima)</t>
  </si>
  <si>
    <t>vegetabilni ukrasi (komplet po prozoru) u II i III katu</t>
  </si>
  <si>
    <t>skulpture  III katu</t>
  </si>
  <si>
    <t>relejfi u II katu (komplet s ukrasima) 2+6</t>
  </si>
  <si>
    <t xml:space="preserve">polukapiteli i baze u i. i II. katu </t>
  </si>
  <si>
    <t xml:space="preserve">ostali ukrasi (grb, zaglavni ukrasni djelovi, konzole balkona) u PRIZ. I, II i III. katu </t>
  </si>
  <si>
    <t>Ograda balkona (plastri, stupići poklopnice i baze) komplet</t>
  </si>
  <si>
    <t>Nakon izvednih istraživanja na pročelju i izrade konzervatorskog elaboratu iz travnja 2016. god. ustanovilo se da je puno iznimno složenih žbukanih profilacija - s obratima žbukano u više slojeva i da je potrebno veliki dio nih u potunosti obnoviti. Za te radove potrebna je izrada šablona, postavljanje vodilica, izvlačenje profilacija na višestruko raščlanjenom pročelju. Izvedba ravnih i zaobljenih ploha pročelja, vijenaca i profilacija na pročelju koja su nađena nakon kozervatorskih istražnih radova, detaljnog pregleda stanja žbuke na skeli uličnog pročelja br. 2. Izvode se gotovom tvorničkom žbukom na bazi hidrauličnog vapna uz prethodno nabacivanje šprica - u svemu prema uputana proizvođača.
Završna se obrada vrši prama uputi i odabiru predstavnika GZZSKP, a odnosi se na završnu finu zaglađenu gotovu žbuku ili grubu, zaribanu, teksture i granulacije. Sve profilacije izvoditi šablonama koje je prethodno pregledao i odobrio predstavnik GZZSKP.  Šablone upotrebljavati uz obaveznu postavu vodilica što je uračunato u cijenu.
Bojanje se vrši u skladu s tonovima cijelog pročelja, a po uputama i odobrenju predstavnik GZZSKP obračunato u posebnoj stavci.
U sve jednične cijene uključiti i fasdanu skelu.</t>
  </si>
  <si>
    <t>1.28</t>
  </si>
  <si>
    <t>1.29</t>
  </si>
  <si>
    <t>Bojanje  unutarnjih površina od vapnene žbuke na postojećim zidovima i stropovima, glatke površine (ne nekim sobama postoje profilirani uglovi stropova; izvođač je dužan u jediničnu cijenu uračunati postotak na bojanje profilacija te stupanj završne obrade svih ploha), diperzivnom latex bojom u tonu po izboru nadzornog inženjera i investitora. Boju nanositi u 2 premaza za dobivanje ravnomjernog tona boje na cijeloj površini. U stavku uključena priprema podloge sa svim predradnjama, struganje, gletanjem, brušenjem i otprašivanjem - prema pravilima struke. Prije izvedbe radova provjeriti zaštićenost podnih površina i namještaja (obračunato u suhomontažnim radovima) te prema potrebi, dodatno zaštiti folijama i krep trakom (rasvjetne elemente, prekidače, utičnice i sl.) te po završenim radovima iste očistiti. U cijenu uključena dobava i izvedba, sav materijal, zaštite i čišćenje.</t>
  </si>
  <si>
    <t>2.a</t>
  </si>
  <si>
    <t>2.b</t>
  </si>
  <si>
    <t>2.c</t>
  </si>
  <si>
    <t>2.d</t>
  </si>
  <si>
    <t>2.e</t>
  </si>
  <si>
    <t>VIa. SANACIJA BALKONA NA DVORIŠNOM PROČELJU UKUPNO:</t>
  </si>
  <si>
    <t>Dobava materijala te izrada čeonog lima  r. š.  50 cm u boji.od pocinčanog lima deb. 0.55 mm koji se učvršćuje na čelo balkona na prethodno ugrađene klamere od pocinčanog plosnog željeza vel. 20 x 3 mm vijcima. Lim se ugrađuje na čelo koje je kružnog oblika pa se mora izvoditi u segmentima rezanjem gornjeg dijela radi savijanja. Svi spojevi se moraju nitati i silikonirati. Obračun po m' balkona.  U jedničnu cijenu uključiti i fasdanu skelu.</t>
  </si>
  <si>
    <t>Dobava materijala CINKOR 21 te izrada hidroizolacije na pripremljenu podlogu poda balkona u dva sloja svaki po 1,5 mm i između s armaturnom mrežicom, a sve prema uputama proizvođača. Obračun po m2 poda balkona.  U jedničnu cijenu uključiti i fasdanu skelu.</t>
  </si>
  <si>
    <t>Dobava materijala te izrada zidnog lima r. š. 33 cm.koji se učvršćuje na zid vijcima od pocinčanog lima deb. 0.55 mm. Lim ispod praga pažljivo ugraditi i sve spojeve kitati trajno plastičnim kitom ili sve detalje nitati. Obračun po m2 lima.  U jedničnu cijenu uključiti i fasdanu skelu.</t>
  </si>
  <si>
    <t>Dobava materijala (izravnavajuće mase ) i izravnavanje poda balkona do debljne 20 mm s ugradnjom završnog kutnom letvicom vel. 30 x 30 mm koji se mora savijati prema luku balkona. Obračun po m2 poda balkona.  U jedničnu cijenu uključiti i fasdanu skelu.</t>
  </si>
  <si>
    <t>Dobava i ugradnja solka od podnih keramičkih pločica.vel. 20 x 25 otpornih na smrzavanje s prethodnim premazom prajmerom..Pločice se polažu na fleksibilno ljepilo i na otvorenu rešku vel 3 mm koja se zapunjava epoksidnim ljepilom. Obračun po m1 sokla balkona.  U jedničnu cijenu uključiti i fasdanu skelu.</t>
  </si>
  <si>
    <t xml:space="preserve">Dobava mateijala te izrada limene obloge oko nosača ograde koja je vel. 20 x 20 mm i visine 70 mm. Lim mora biti pocinčani deb. 0,55 mm i obojeni. Sve spojeve brtviti trajno plastičnim kitom. Obračun po komadu.  U jedničnu cijenu uključiti i fasdanu skelu. </t>
  </si>
  <si>
    <t>Dobava trajno plastičnog silikonskog kita te brtvljenje svih spojeva. Obračun po m1 dilatacije.  U jedničnu cijenu uključiti i fasdanu skelu.</t>
  </si>
  <si>
    <t>Demontaža slojeva poda na uličnim balkonima. Sve slojeve uklonioti pažljivo od podloge zajedno s ljepilom, ne narušavajući statiku balkona (deblina sloja do 10 cm). Cementni estrih maksimalno sačuvati. Građevinski otpad deponirati na gradski deponij ili na mjesto gdje investitor odredi; zbrinjavanje građevinskog otpada sukladno Pravilniku NN 38/08. U stavku uključen sav horizontalni i vertikalni transport. Obračun po m2 poda balkona.  U jedničnu cijenu uključiti i fasdanu skelu.</t>
  </si>
  <si>
    <r>
      <t>- Po potrebi, sanacija pukotina, oštećenja na podu kao i korekciju visina s reparaturnim mortom na bazi epoksidnih smola i punila od kvarcnog pijeska, izrazito visoke otpornosti na habanje i opterećenja</t>
    </r>
    <r>
      <rPr>
        <i/>
        <sz val="10"/>
        <rFont val="Tw Cen MT"/>
        <family val="2"/>
        <charset val="238"/>
      </rPr>
      <t xml:space="preserve"> (kao Sikafloor 156)</t>
    </r>
    <r>
      <rPr>
        <sz val="10"/>
        <rFont val="Tw Cen MT"/>
        <family val="2"/>
        <charset val="238"/>
      </rPr>
      <t>. Obračun po m2 poda balkona. 
Tlačna čvrstoća: 80 N/mm2
Savojna čvrstoća 40 N/mm2</t>
    </r>
  </si>
  <si>
    <t xml:space="preserve">- Izrada izolacije (primer + završni sloj) sokla (h=15 cm) balkona na OSB ploče s brtvljenjem trajno elastičnim kitom u 2 zone. Uključena cijena izolacije, OSB ploča (10 m²), kitova i ostalih potrošnih materijala. (alternativno je moguće, u dogovoru s nadzornim inženjerom izraditi zaobljeni spoj zida i poda ('holker sokla') radijusa R=3-5 cm od epoksidnog morta, u visini 10-15 cm.) Obračun po m1 opsega balkona. </t>
  </si>
  <si>
    <r>
      <t>- Sanacija pukotina u zoni spoja zida i poda (sokl) balkona na ulici  (1. i 2. kat). Rešku dodatno zarezati kako bi punjenje elastičnim brtvilom</t>
    </r>
    <r>
      <rPr>
        <i/>
        <sz val="10"/>
        <rFont val="Tw Cen MT"/>
        <family val="2"/>
        <charset val="238"/>
      </rPr>
      <t xml:space="preserve"> (kao Sikaflex 11FC)</t>
    </r>
    <r>
      <rPr>
        <sz val="10"/>
        <rFont val="Tw Cen MT"/>
        <family val="2"/>
        <charset val="238"/>
      </rPr>
      <t xml:space="preserve"> zapunilo cijelu pukotinu. Sokl obraditi u visini od 10-15 cm, materijalima kao i podne plohe (s dodatkom materijala za zgušnjavanje - izvesti probno polje). Spoj sokla i podne plohe brtviti elastičnim brtvilom </t>
    </r>
    <r>
      <rPr>
        <i/>
        <sz val="10"/>
        <rFont val="Tw Cen MT"/>
        <family val="2"/>
        <charset val="238"/>
      </rPr>
      <t>(kao SikaHyflex)</t>
    </r>
    <r>
      <rPr>
        <sz val="10"/>
        <rFont val="Tw Cen MT"/>
        <family val="2"/>
        <charset val="238"/>
      </rPr>
      <t xml:space="preserve">. U stavku uključen sav materijal. Obračun po m1 spoja poda  i zida. </t>
    </r>
  </si>
  <si>
    <t xml:space="preserve">- Izrada zaobljenog spoja zida i poda ('holker sokla') radijusa R=3-5 cm od epoksidnog morta, u visini 10-15 cm. Obračun po m1 spoja poda  i zida. </t>
  </si>
  <si>
    <t>Dobava, materijala te izvedba podgleda balokna s izolacijskim pločama (etics sustav) od fasadnih ploča od ekspandiranog (EPS) polistirena s debljinom ploča  10 cm,  u više slojeva (do 3x) zbog prekrivanja čel. nosača.. Ploče ekspandiranog (EPS) polistirena se polažu na sloj građevinskog ljepila na prethodno otprašenu podlogu od žbuke  (ukoliko se utvrdi nezadovoljavajuća kvaliteta postojeće žbuke istu je potrebno odstraniti).  U cijenu uračunati sva pričvršćenja, lajsne s mrežicama zaobradu  rubova i spojeve sa zidom. Sve u skaldu s tehničkim uvjetima za postavu ETICS sustava.
Završni sloj od akrilne žbuke, ribane teksture d= 1,5 mm, izvesti nakon nanošenja predpremaza usklađenim sa završnim slojem žbuke. Završni sloj ne izvoditi segmentarno nego u cjelosti, pri odgovarajućoj vlazi zraka te osunčanju. Nakon nanošenja završnog sloja ukloniti skelu , kako ne bi ometala proces sušenja. Obračun po m2 podleda balkona.</t>
  </si>
  <si>
    <t>Dobava i ugradnja podnih protukliznih keramičkih pločica vel. 20 x 25 otpornih na smrzavanje s prethodnim premazom prajmerom..Pločice se polažu na fleksibilno ljepilo i na otvorenu rešku vel 3 mm koja se zapunjava epoksidnim ljepilom.
Obračun po m2 poda polukružnih balkona.  U jedničnu cijenu uključiti i fasdanu skelu.</t>
  </si>
  <si>
    <t>Uklanjanje betona i opeke ispod praga da bi se moglo ugraditi zidni lim, prethodno žbukati da lim može dobro nalijegati. Građevinski otpad deponirati na gradski deponij zbrinjavanje građevinskog otpada sukladno Pravilniku NN 38/08. U stavku uključen sav horizontalni i vertikalni transport. Obračun po kom. praga.  U jedničnu cijenu uključiti i fasdanu skelu.</t>
  </si>
  <si>
    <t>Uklanjanje ispucane stare cementne glazure i čišćenje balkona te popravak camentnim mortom 1:3. Priprema podloge za hidroizolaciju. Građevinski otpad deponirati na gradski deponij zbrinjavanje građevinskog otpada sukladno Pravilniku NN 38/08. U stavku uključen sav horizontalni i vertikalni transport. Obračun po m2 poda balkona.  U jedničnu cijenu uključiti i fasdanu skelu..</t>
  </si>
  <si>
    <t>Čišćenje podloge te dobava prajmera  i izvedba premaza poda balkona prije ugradnje izravnavajuće mase po potrebi uračunati i postavljanje zaštitne folije tikeom izvođenja radova zbog zaštite od kiše. Građevinski otpad deponirati na gradski deponij zbrinjavanje građevinskog otpada sukladno Pravilniku NN 38/08. U stavku uključen sav horizontalni i vertikalni transport. Obračun po m2 balkona.  U jedničnu cijenu uključiti i fasdanu skelu.</t>
  </si>
  <si>
    <r>
      <t xml:space="preserve">OPĆI UVJETI UZ TROŠKOVNIK
Cijene upisane u ovaj troškovnik sadrže svu odštetu za pojedine radove i dobave u odnosnim stavkama troškovnika i to u potpuno dogotovljenom stanju, tj. sav rad, naknadu za alat, materijal, sve pripreme, sporedne i završne radove, horizontalne i vertikalne prijenose i prijevoze, postavu i skidanje potrebnih skela i razupora, sve sigurnosne mjere po odredbama HTZ mjera i slično.
Pod unesenim cijenama podrazumijeva se također i sva zakonska davanja, kao i pomoć kod izvedbe obrtničkih radova (zaštita obrtničkih proizvoda: stolarije, bravarije, limarije, restauratorskih elemenata i slično), sva potrebna ispitivanja građevinskog i drugih ugrađenih materijala zbog podizanja kvalitete i čvrstoće pojedinih proizvoda.
Sav materijal koji se upotrebljava mora odgovarati postojećim tehničkim propisima i normama. Ukoliko se upotrebljava materijal za koji ne postoji odgovarajući standard, njegovu kvalitetu treba dokazati odgovarajućim atestima.
Davanjem ponude izvoditelj se obvezuje da će pravovremeno nabaviti  sav materijal opisan u pojedinim stavkama troškovnika. U slučaju nemogućnosti nabave opisanog materijala tijekom izvođenja radova, za svaku će se izmjenu prikupiti ponude i u prisutnosti naručitelja i nadzornog inženjera odabrati najpovoljnija.
Izvoditelj radova treba uz ponudu priložiti jedinične cijene za materijale i radnu snagu, te “faktor„ poduzeća, koji će se odnositi na izgradnju ove građevine. 
Ukoliko opis pojedine stavke dovodi izvoditelja u nedoumicu o načinu izvedbe ili kalkulacije cijena, treba pravovremeno tražiti objašnjenje od naručitelja i projektanta.  Ako tijekom gradnje dođe do promjena, treba prije početka rada tražiti suglasnost nadzornog inženjera, predstavnika Gradskog zavoda za zaštitu spomenika kulture i prirode.  Sve druge radnje do kojih dođe uslijed promjene načina ili opsega  izvedbe, a nisu na spomenut način utvrđene, upisane ili ovjerene, neće se priznati u obračunu. 
Prije izrade ponude izvoditelj je dužan obići i pregledati građevinu zbog ocjene njezinog građevinskog stanja, radova obuhvaćenih troškovnikom, uvjeta organizacije gradilišta, načina i mogućnosti pristupa građevini, mogućnost zauzimanja javne površine, postave skele, osiguranja ulaza u građevinu i sl. 
Prema tome, ponuđena cijena je konačna cijena za realizaciju pojedine troškovničke stavke i ne može se mijenjati.
Prilikom davanja ponude izvoditelj je obavezan dostaviti detaljni operativni plan izvođenja radova i shemu organizacije gradilišta.
Bez obzira na vrstu pogodbe, izvoditelj je obavezan svakodnevno voditi građevinski dnevnik  u dva primjerka, a također i građevinsku knjigu, koju će redovito kontrolirati i ovjeravati nadzorni inženjer, kako bi se uvijek mogle ustanoviti stvarne količine izvedenih radova. 
Sve radove treba izvoditi isključivo s vanjske strane, tj. sa skele. U jediničnu cijenu uračunati i cijenu fasadne skele.
</t>
    </r>
    <r>
      <rPr>
        <b/>
        <sz val="10"/>
        <rFont val="Tw Cen MT"/>
        <family val="2"/>
        <charset val="238"/>
      </rPr>
      <t xml:space="preserve">VAŽNA NAPOMENA: Izvođač radova mora imati važeće odobrenje Ministarstva kulture RH za radove na nepokretnim kulturnim dobrima.
Ponuđač mora prije davanja ponude pregledati mjesto rada i biti upoznat s specifičnostima rada na gradilištu te od investitora zatražiti potvrdu o uviđaju na terenu koju mora priložiti uz ponudu.  </t>
    </r>
    <r>
      <rPr>
        <sz val="10"/>
        <rFont val="Tw Cen MT"/>
        <family val="2"/>
        <charset val="238"/>
      </rPr>
      <t xml:space="preserve">
</t>
    </r>
  </si>
  <si>
    <t xml:space="preserve">Građevina:  Upravna zgrada HGK, Roosveltov trg 2, 10000 Zagreb Preventivno zaštićeno 
                   kulturno dobro P-5200/
                   Povijesno urbana cjelina Grad Zagreb, REGISTRIRANO KULTURNO DOBRO RH,
                   zaštićeno kulturno dobro pod brojem Z-1525 (NN br 92/11)
</t>
  </si>
  <si>
    <r>
      <t>Dobava, izrada i ugradnja novih drvenih polukružnih,</t>
    </r>
    <r>
      <rPr>
        <u/>
        <sz val="10"/>
        <rFont val="Tw Cen MT"/>
        <family val="2"/>
        <charset val="238"/>
      </rPr>
      <t xml:space="preserve"> trokrilnih</t>
    </r>
    <r>
      <rPr>
        <sz val="10"/>
        <rFont val="Tw Cen MT"/>
        <family val="2"/>
        <charset val="238"/>
      </rPr>
      <t xml:space="preserve">, otklopno-zaokretnih prozora </t>
    </r>
    <r>
      <rPr>
        <u/>
        <sz val="10"/>
        <rFont val="Tw Cen MT"/>
        <family val="2"/>
        <charset val="238"/>
      </rPr>
      <t>s nadsvjetlima (na stubištu)</t>
    </r>
    <r>
      <rPr>
        <sz val="10"/>
        <rFont val="Tw Cen MT"/>
        <family val="2"/>
        <charset val="238"/>
      </rPr>
      <t>. Nadsvjetla su fiksna sa šprljcima. Dimenzije prozora 200x240 cm. Prozor se izvodi jednostruki tako da na krilo s vanjske strane se ugrađuje IZO staklo Low-E staklom 4+16+4 mm, a na unarnjoj strani se ugrađuje postojeći vitraj.  Krila se otvaraju prema unutra kao postojeća u istim dimenzijama.  U cijenu uračunati restauratorski rad demontažu, popravak, preslagivanje, pranje, čišćenje i ponovnu montažu postojećih vitraja. Prozor izraditi prema postojećima, ponavljajući dimenzije te raspored okvira i krila, odnosno prema radioničkim nacrtima pregledanim od nadzornog inženjera i prestavnika GZZSKP. Na unutarnjoj strani prozora izvesti drvenu klupčicu s profiliranim drvenim lajsnama kao postojeće. Ostakljenje dvostrukim Low-E staklom 4+16+4 mm. Ostakljenje s okvirima treba zadovoljiti min. U=1,4 W/m2K. U cijenu uračunati svi potrebni kompleti okova, kvake prema postojećem prozoru, ostakljenje, sva potrebna ukrućenja, ukrasne lajsne i kitanja. Obračun po komadu. U jedničnu cijenu uključiti i fasdanu skelu.</t>
    </r>
  </si>
</sst>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4" formatCode="_-* #,##0.00\ &quot;kn&quot;_-;\-* #,##0.00\ &quot;kn&quot;_-;_-* &quot;-&quot;??\ &quot;kn&quot;_-;_-@_-"/>
    <numFmt numFmtId="43" formatCode="_-* #,##0.00\ _k_n_-;\-* #,##0.00\ _k_n_-;_-* &quot;-&quot;??\ _k_n_-;_-@_-"/>
    <numFmt numFmtId="164" formatCode="mm/dd/yy"/>
    <numFmt numFmtId="165" formatCode="0.0"/>
    <numFmt numFmtId="166" formatCode="_-* #,##0.0000\ _k_n_-;\-* #,##0.0000\ _k_n_-;_-* &quot;-&quot;??\ _k_n_-;_-@_-"/>
    <numFmt numFmtId="167" formatCode="#,##0.00\ &quot;kn&quot;"/>
    <numFmt numFmtId="168" formatCode="_-* #,##0.00\ [$kn-41A]_-;\-* #,##0.00\ [$kn-41A]_-;_-* &quot;-&quot;??\ [$kn-41A]_-;_-@_-"/>
    <numFmt numFmtId="169" formatCode="#&quot;.&quot;"/>
    <numFmt numFmtId="170" formatCode="#&quot;.&quot;\ "/>
    <numFmt numFmtId="171" formatCode="&quot;1.&quot;#&quot;.&quot;"/>
    <numFmt numFmtId="172" formatCode="0.00;[Red]0.00"/>
    <numFmt numFmtId="173" formatCode="#,##0.00\ _k_n;[Red]#,##0.00\ _k_n"/>
    <numFmt numFmtId="174" formatCode="#00_ ;"/>
    <numFmt numFmtId="175" formatCode="_-* #,##0.00_-;\-* #,##0.00_-;_-* &quot;-&quot;??_-;_-@_-"/>
    <numFmt numFmtId="176" formatCode="_-* #,##0.00\ _k_n_-;\-* #,##0.00\ _k_n_-;_-* \-??\ _k_n_-;_-@_-"/>
    <numFmt numFmtId="177" formatCode="#,##0.00&quot;      &quot;;\-#,##0.00&quot;      &quot;;&quot; -&quot;#&quot;      &quot;;@\ "/>
    <numFmt numFmtId="178" formatCode="_-* #,##0.00\ [$€]_-;\-* #,##0.00\ [$€]_-;_-* &quot;-&quot;??\ [$€]_-;_-@_-"/>
    <numFmt numFmtId="179" formatCode="_-* #,##0.00_-;\-* #,##0.00_-;_-* \-??_-;_-@_-"/>
    <numFmt numFmtId="180" formatCode="###,##0.00"/>
  </numFmts>
  <fonts count="89">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name val="Arial"/>
      <family val="2"/>
      <charset val="238"/>
    </font>
    <font>
      <b/>
      <sz val="10"/>
      <name val="Arial"/>
      <family val="2"/>
      <charset val="238"/>
    </font>
    <font>
      <sz val="8"/>
      <name val="Arial"/>
      <family val="2"/>
      <charset val="238"/>
    </font>
    <font>
      <sz val="10"/>
      <name val="Tw Cen MT"/>
      <family val="2"/>
      <charset val="238"/>
    </font>
    <font>
      <b/>
      <sz val="10"/>
      <name val="Tw Cen MT"/>
      <family val="2"/>
      <charset val="238"/>
    </font>
    <font>
      <b/>
      <sz val="8"/>
      <name val="Tw Cen MT"/>
      <family val="2"/>
      <charset val="238"/>
    </font>
    <font>
      <b/>
      <sz val="11"/>
      <name val="Tw Cen MT"/>
      <family val="2"/>
      <charset val="238"/>
    </font>
    <font>
      <sz val="11"/>
      <name val="Tw Cen MT"/>
      <family val="2"/>
      <charset val="238"/>
    </font>
    <font>
      <b/>
      <sz val="12"/>
      <name val="Tw Cen MT"/>
      <family val="2"/>
      <charset val="238"/>
    </font>
    <font>
      <sz val="8"/>
      <name val="Tw Cen MT"/>
      <family val="2"/>
      <charset val="238"/>
    </font>
    <font>
      <u/>
      <sz val="10"/>
      <name val="Tw Cen MT"/>
      <family val="2"/>
      <charset val="238"/>
    </font>
    <font>
      <i/>
      <sz val="10"/>
      <name val="Tw Cen MT"/>
      <family val="2"/>
      <charset val="238"/>
    </font>
    <font>
      <sz val="10"/>
      <name val="Calibri"/>
      <family val="2"/>
      <charset val="238"/>
    </font>
    <font>
      <b/>
      <i/>
      <sz val="10"/>
      <name val="Tw Cen MT"/>
      <family val="2"/>
      <charset val="238"/>
    </font>
    <font>
      <b/>
      <i/>
      <sz val="8"/>
      <name val="Tw Cen MT"/>
      <family val="2"/>
      <charset val="238"/>
    </font>
    <font>
      <b/>
      <u/>
      <sz val="10"/>
      <name val="Tw Cen MT"/>
      <family val="2"/>
      <charset val="238"/>
    </font>
    <font>
      <sz val="8.5"/>
      <name val="Tw Cen MT"/>
      <family val="2"/>
      <charset val="238"/>
    </font>
    <font>
      <b/>
      <sz val="10"/>
      <color theme="1"/>
      <name val="Tw Cen MT"/>
      <family val="2"/>
      <charset val="238"/>
    </font>
    <font>
      <b/>
      <sz val="9"/>
      <name val="Tw Cen MT"/>
      <family val="2"/>
      <charset val="238"/>
    </font>
    <font>
      <b/>
      <i/>
      <sz val="9"/>
      <name val="Tw Cen MT"/>
      <family val="2"/>
      <charset val="238"/>
    </font>
    <font>
      <i/>
      <sz val="9"/>
      <name val="Tw Cen MT"/>
      <family val="2"/>
      <charset val="238"/>
    </font>
    <font>
      <sz val="9"/>
      <name val="Tw Cen MT"/>
      <family val="2"/>
      <charset val="238"/>
    </font>
    <font>
      <vertAlign val="superscript"/>
      <sz val="10"/>
      <name val="Tw Cen MT"/>
      <family val="2"/>
      <charset val="238"/>
    </font>
    <font>
      <b/>
      <sz val="18"/>
      <color theme="3"/>
      <name val="Cambria"/>
      <family val="2"/>
      <charset val="238"/>
      <scheme val="maj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b/>
      <sz val="11"/>
      <color theme="0"/>
      <name val="Calibri"/>
      <family val="2"/>
      <charset val="238"/>
      <scheme val="minor"/>
    </font>
    <font>
      <b/>
      <sz val="11"/>
      <color theme="1"/>
      <name val="Calibri"/>
      <family val="2"/>
      <charset val="238"/>
      <scheme val="minor"/>
    </font>
    <font>
      <sz val="11"/>
      <color theme="0"/>
      <name val="Calibri"/>
      <family val="2"/>
      <charset val="238"/>
      <scheme val="minor"/>
    </font>
    <font>
      <b/>
      <sz val="8"/>
      <name val="Arial"/>
      <family val="2"/>
      <charset val="238"/>
    </font>
    <font>
      <i/>
      <sz val="8"/>
      <name val="Arial"/>
      <family val="2"/>
      <charset val="238"/>
    </font>
    <font>
      <sz val="11"/>
      <color indexed="8"/>
      <name val="Calibri"/>
      <family val="2"/>
      <charset val="238"/>
    </font>
    <font>
      <b/>
      <sz val="10"/>
      <color theme="1"/>
      <name val="Arial"/>
      <family val="2"/>
      <charset val="238"/>
    </font>
    <font>
      <sz val="10"/>
      <color theme="1"/>
      <name val="Arial"/>
      <family val="2"/>
      <charset val="238"/>
    </font>
    <font>
      <sz val="11"/>
      <name val="Arial"/>
      <family val="2"/>
    </font>
    <font>
      <sz val="11"/>
      <name val="Arial"/>
      <family val="2"/>
      <charset val="238"/>
    </font>
    <font>
      <sz val="10"/>
      <name val="Helv"/>
      <charset val="204"/>
    </font>
    <font>
      <sz val="10"/>
      <name val="Helv"/>
    </font>
    <font>
      <sz val="9"/>
      <name val="Arial"/>
      <family val="2"/>
    </font>
    <font>
      <sz val="10"/>
      <name val="Arial"/>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2"/>
      <color indexed="8"/>
      <name val="Arial"/>
      <family val="2"/>
      <charset val="238"/>
    </font>
    <font>
      <sz val="12"/>
      <name val="Arial"/>
      <family val="2"/>
      <charset val="238"/>
    </font>
    <font>
      <sz val="9"/>
      <name val="Tahoma"/>
      <family val="2"/>
      <charset val="238"/>
    </font>
    <font>
      <sz val="11"/>
      <color indexed="17"/>
      <name val="Calibri"/>
      <family val="2"/>
      <charset val="238"/>
    </font>
    <font>
      <sz val="10"/>
      <name val="Arial CE"/>
      <charset val="238"/>
    </font>
    <font>
      <u/>
      <sz val="10"/>
      <color indexed="12"/>
      <name val="Arial"/>
      <family val="2"/>
      <charset val="238"/>
    </font>
    <font>
      <sz val="11"/>
      <color indexed="62"/>
      <name val="Calibri"/>
      <family val="2"/>
      <charset val="238"/>
    </font>
    <font>
      <b/>
      <sz val="11"/>
      <color indexed="63"/>
      <name val="Calibri"/>
      <family val="2"/>
      <charset val="238"/>
    </font>
    <font>
      <sz val="10"/>
      <name val="Times New Roman CE"/>
      <family val="1"/>
      <charset val="238"/>
    </font>
    <font>
      <sz val="12"/>
      <name val="Times New Roman CE"/>
      <family val="1"/>
      <charset val="238"/>
    </font>
    <font>
      <b/>
      <sz val="18"/>
      <color indexed="56"/>
      <name val="Cambria"/>
      <family val="2"/>
      <charset val="238"/>
    </font>
    <font>
      <sz val="11"/>
      <color indexed="60"/>
      <name val="Calibri"/>
      <family val="2"/>
      <charset val="238"/>
    </font>
    <font>
      <sz val="12"/>
      <name val="Arial"/>
      <family val="2"/>
    </font>
    <font>
      <sz val="10"/>
      <name val="MS Sans Serif"/>
      <family val="2"/>
      <charset val="238"/>
    </font>
    <font>
      <sz val="10"/>
      <name val="Verdana"/>
      <family val="2"/>
      <charset val="238"/>
    </font>
    <font>
      <sz val="10"/>
      <name val="Arial CE"/>
      <family val="2"/>
      <charset val="238"/>
    </font>
    <font>
      <sz val="10"/>
      <name val="CRO_Bookman-Normal"/>
      <charset val="238"/>
    </font>
    <font>
      <sz val="11"/>
      <color indexed="8"/>
      <name val="Calibri"/>
      <family val="2"/>
    </font>
    <font>
      <sz val="12"/>
      <color indexed="8"/>
      <name val="Times New Roman"/>
      <family val="2"/>
      <charset val="238"/>
    </font>
    <font>
      <sz val="11"/>
      <color indexed="8"/>
      <name val="Arial"/>
      <family val="2"/>
      <charset val="238"/>
    </font>
    <font>
      <b/>
      <sz val="11"/>
      <color indexed="8"/>
      <name val="Arial"/>
      <family val="2"/>
      <charset val="238"/>
    </font>
    <font>
      <sz val="10"/>
      <color indexed="8"/>
      <name val="Arial CE"/>
      <charset val="238"/>
    </font>
    <font>
      <sz val="10"/>
      <color indexed="8"/>
      <name val="Arial CE"/>
      <family val="2"/>
      <charset val="238"/>
    </font>
    <font>
      <sz val="11"/>
      <color indexed="10"/>
      <name val="Calibri"/>
      <family val="2"/>
      <charset val="238"/>
    </font>
    <font>
      <sz val="11"/>
      <color theme="1"/>
      <name val="Tw Cen MT"/>
      <family val="2"/>
      <charset val="238"/>
    </font>
    <font>
      <sz val="10"/>
      <color theme="1"/>
      <name val="Tw Cen MT"/>
      <family val="2"/>
      <charset val="238"/>
    </font>
    <font>
      <sz val="10"/>
      <color rgb="FF000000"/>
      <name val="Tw Cen MT"/>
      <family val="2"/>
      <charset val="238"/>
    </font>
    <font>
      <sz val="10"/>
      <color theme="1"/>
      <name val="Calibri"/>
      <family val="2"/>
      <charset val="238"/>
      <scheme val="minor"/>
    </font>
    <font>
      <i/>
      <sz val="8"/>
      <name val="Tw Cen MT"/>
      <family val="2"/>
      <charset val="238"/>
    </font>
    <font>
      <sz val="10"/>
      <color rgb="FFFF0000"/>
      <name val="Tw Cen MT"/>
      <family val="2"/>
      <charset val="238"/>
    </font>
    <font>
      <sz val="10"/>
      <color indexed="8"/>
      <name val="Tw Cen MT"/>
      <family val="2"/>
      <charset val="238"/>
    </font>
    <font>
      <sz val="11"/>
      <color rgb="FFFF0000"/>
      <name val="Tw Cen MT"/>
      <family val="2"/>
      <charset val="238"/>
    </font>
  </fonts>
  <fills count="63">
    <fill>
      <patternFill patternType="none"/>
    </fill>
    <fill>
      <patternFill patternType="gray125"/>
    </fill>
    <fill>
      <patternFill patternType="solid">
        <fgColor rgb="FFC6EFCE"/>
      </patternFill>
    </fill>
    <fill>
      <patternFill patternType="solid">
        <fgColor indexed="29"/>
        <bgColor indexed="64"/>
      </patternFill>
    </fill>
    <fill>
      <patternFill patternType="solid">
        <fgColor indexed="13"/>
        <bgColor indexed="64"/>
      </patternFill>
    </fill>
    <fill>
      <patternFill patternType="solid">
        <fgColor indexed="53"/>
        <bgColor indexed="64"/>
      </patternFill>
    </fill>
    <fill>
      <patternFill patternType="solid">
        <fgColor indexed="44"/>
      </patternFill>
    </fill>
    <fill>
      <patternFill patternType="solid">
        <fgColor indexed="44"/>
        <bgColor indexed="31"/>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4" tint="0.39997558519241921"/>
        <bgColor theme="4" tint="0.39997558519241921"/>
      </patternFill>
    </fill>
    <fill>
      <patternFill patternType="solid">
        <fgColor indexed="62"/>
        <bgColor indexed="62"/>
      </patternFill>
    </fill>
    <fill>
      <patternFill patternType="solid">
        <fgColor theme="4"/>
        <bgColor theme="4"/>
      </patternFill>
    </fill>
    <fill>
      <patternFill patternType="solid">
        <fgColor theme="5" tint="0.79998168889431442"/>
        <bgColor theme="5" tint="0.79998168889431442"/>
      </patternFill>
    </fill>
    <fill>
      <patternFill patternType="solid">
        <fgColor theme="5" tint="0.59999389629810485"/>
        <bgColor theme="5" tint="0.59999389629810485"/>
      </patternFill>
    </fill>
    <fill>
      <patternFill patternType="solid">
        <fgColor theme="5" tint="0.39997558519241921"/>
        <bgColor theme="5" tint="0.39997558519241921"/>
      </patternFill>
    </fill>
    <fill>
      <patternFill patternType="solid">
        <fgColor indexed="10"/>
        <bgColor indexed="10"/>
      </patternFill>
    </fill>
    <fill>
      <patternFill patternType="solid">
        <fgColor theme="5"/>
        <bgColor theme="5"/>
      </patternFill>
    </fill>
    <fill>
      <patternFill patternType="solid">
        <fgColor theme="6" tint="0.79998168889431442"/>
        <bgColor theme="6" tint="0.79998168889431442"/>
      </patternFill>
    </fill>
    <fill>
      <patternFill patternType="solid">
        <fgColor theme="6" tint="0.59999389629810485"/>
        <bgColor theme="6" tint="0.59999389629810485"/>
      </patternFill>
    </fill>
    <fill>
      <patternFill patternType="solid">
        <fgColor theme="6" tint="0.39997558519241921"/>
        <bgColor theme="6" tint="0.39997558519241921"/>
      </patternFill>
    </fill>
    <fill>
      <patternFill patternType="solid">
        <fgColor indexed="57"/>
        <bgColor indexed="57"/>
      </patternFill>
    </fill>
    <fill>
      <patternFill patternType="solid">
        <fgColor theme="6"/>
        <bgColor theme="6"/>
      </patternFill>
    </fill>
    <fill>
      <patternFill patternType="solid">
        <fgColor theme="7" tint="0.79998168889431442"/>
        <bgColor theme="7" tint="0.79998168889431442"/>
      </patternFill>
    </fill>
    <fill>
      <patternFill patternType="solid">
        <fgColor theme="7" tint="0.59999389629810485"/>
        <bgColor theme="7" tint="0.59999389629810485"/>
      </patternFill>
    </fill>
    <fill>
      <patternFill patternType="solid">
        <fgColor theme="7" tint="0.39997558519241921"/>
        <bgColor theme="7" tint="0.39997558519241921"/>
      </patternFill>
    </fill>
    <fill>
      <patternFill patternType="solid">
        <fgColor indexed="36"/>
        <bgColor indexed="36"/>
      </patternFill>
    </fill>
    <fill>
      <patternFill patternType="solid">
        <fgColor theme="7"/>
        <bgColor theme="7"/>
      </patternFill>
    </fill>
    <fill>
      <patternFill patternType="solid">
        <fgColor theme="8" tint="0.79998168889431442"/>
        <bgColor theme="8" tint="0.79998168889431442"/>
      </patternFill>
    </fill>
    <fill>
      <patternFill patternType="solid">
        <fgColor theme="8" tint="0.59999389629810485"/>
        <bgColor theme="8" tint="0.59999389629810485"/>
      </patternFill>
    </fill>
    <fill>
      <patternFill patternType="solid">
        <fgColor theme="8" tint="0.39997558519241921"/>
        <bgColor theme="8" tint="0.39997558519241921"/>
      </patternFill>
    </fill>
    <fill>
      <patternFill patternType="solid">
        <fgColor indexed="49"/>
        <bgColor indexed="49"/>
      </patternFill>
    </fill>
    <fill>
      <patternFill patternType="solid">
        <fgColor theme="8"/>
        <bgColor theme="8"/>
      </patternFill>
    </fill>
    <fill>
      <patternFill patternType="solid">
        <fgColor theme="9" tint="0.79998168889431442"/>
        <bgColor theme="9" tint="0.79998168889431442"/>
      </patternFill>
    </fill>
    <fill>
      <patternFill patternType="solid">
        <fgColor theme="9" tint="0.59999389629810485"/>
        <bgColor theme="9" tint="0.59999389629810485"/>
      </patternFill>
    </fill>
    <fill>
      <patternFill patternType="solid">
        <fgColor theme="9" tint="0.39997558519241921"/>
        <bgColor theme="9" tint="0.39997558519241921"/>
      </patternFill>
    </fill>
    <fill>
      <patternFill patternType="solid">
        <fgColor indexed="53"/>
        <bgColor indexed="53"/>
      </patternFill>
    </fill>
    <fill>
      <patternFill patternType="solid">
        <fgColor theme="9"/>
        <bgColor theme="9"/>
      </patternFill>
    </fill>
    <fill>
      <patternFill patternType="solid">
        <fgColor indexed="45"/>
        <bgColor indexed="45"/>
      </patternFill>
    </fill>
    <fill>
      <patternFill patternType="solid">
        <fgColor rgb="FFFFC7CE"/>
        <bgColor rgb="FFFFC7CE"/>
      </patternFill>
    </fill>
    <fill>
      <patternFill patternType="solid">
        <fgColor indexed="26"/>
      </patternFill>
    </fill>
    <fill>
      <patternFill patternType="solid">
        <fgColor indexed="26"/>
        <bgColor indexed="9"/>
      </patternFill>
    </fill>
    <fill>
      <patternFill patternType="solid">
        <fgColor indexed="22"/>
        <bgColor indexed="22"/>
      </patternFill>
    </fill>
    <fill>
      <patternFill patternType="solid">
        <fgColor rgb="FFF2F2F2"/>
        <bgColor rgb="FFF2F2F2"/>
      </patternFill>
    </fill>
    <fill>
      <patternFill patternType="solid">
        <fgColor indexed="55"/>
        <bgColor indexed="55"/>
      </patternFill>
    </fill>
    <fill>
      <patternFill patternType="solid">
        <fgColor rgb="FFA5A5A5"/>
        <bgColor rgb="FFA5A5A5"/>
      </patternFill>
    </fill>
    <fill>
      <patternFill patternType="solid">
        <fgColor indexed="42"/>
      </patternFill>
    </fill>
    <fill>
      <patternFill patternType="solid">
        <fgColor indexed="42"/>
        <bgColor indexed="27"/>
      </patternFill>
    </fill>
    <fill>
      <patternFill patternType="lightUp">
        <fgColor theme="0"/>
        <bgColor theme="4" tint="0.19998779259620961"/>
      </patternFill>
    </fill>
    <fill>
      <patternFill patternType="lightUp">
        <fgColor theme="0"/>
        <bgColor theme="5" tint="0.19998779259620961"/>
      </patternFill>
    </fill>
    <fill>
      <patternFill patternType="lightUp">
        <fgColor theme="0"/>
        <bgColor theme="6" tint="0.19998779259620961"/>
      </patternFill>
    </fill>
    <fill>
      <patternFill patternType="solid">
        <fgColor indexed="42"/>
        <bgColor indexed="42"/>
      </patternFill>
    </fill>
    <fill>
      <patternFill patternType="solid">
        <fgColor rgb="FFC6EFCE"/>
        <bgColor rgb="FFC6EFCE"/>
      </patternFill>
    </fill>
    <fill>
      <patternFill patternType="solid">
        <fgColor indexed="47"/>
        <bgColor indexed="47"/>
      </patternFill>
    </fill>
    <fill>
      <patternFill patternType="solid">
        <fgColor rgb="FFFFCC99"/>
        <bgColor rgb="FFFFCC99"/>
      </patternFill>
    </fill>
    <fill>
      <patternFill patternType="solid">
        <fgColor indexed="22"/>
      </patternFill>
    </fill>
    <fill>
      <patternFill patternType="solid">
        <fgColor indexed="22"/>
        <bgColor indexed="31"/>
      </patternFill>
    </fill>
    <fill>
      <patternFill patternType="solid">
        <fgColor indexed="43"/>
        <bgColor indexed="43"/>
      </patternFill>
    </fill>
    <fill>
      <patternFill patternType="solid">
        <fgColor rgb="FFFFEB9C"/>
        <bgColor rgb="FFFFEB9C"/>
      </patternFill>
    </fill>
    <fill>
      <patternFill patternType="solid">
        <fgColor indexed="26"/>
        <bgColor indexed="26"/>
      </patternFill>
    </fill>
    <fill>
      <patternFill patternType="solid">
        <fgColor rgb="FFFFFFCC"/>
        <bgColor rgb="FFFFFFCC"/>
      </patternFill>
    </fill>
    <fill>
      <patternFill patternType="solid">
        <fgColor indexed="55"/>
        <bgColor indexed="22"/>
      </patternFill>
    </fill>
    <fill>
      <patternFill patternType="solid">
        <fgColor indexed="27"/>
        <bgColor indexed="41"/>
      </patternFill>
    </fill>
  </fills>
  <borders count="12">
    <border>
      <left/>
      <right/>
      <top/>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hair">
        <color indexed="8"/>
      </top>
      <bottom style="hair">
        <color indexed="8"/>
      </bottom>
      <diagonal/>
    </border>
  </borders>
  <cellStyleXfs count="759">
    <xf numFmtId="0" fontId="0" fillId="0" borderId="0"/>
    <xf numFmtId="43" fontId="8"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9" fontId="9" fillId="0" borderId="0" applyFill="0" applyBorder="0" applyAlignment="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0" fontId="7" fillId="0" borderId="0"/>
    <xf numFmtId="43" fontId="9" fillId="0" borderId="0" applyFont="0" applyFill="0" applyBorder="0" applyAlignment="0" applyProtection="0"/>
    <xf numFmtId="44" fontId="9" fillId="0" borderId="0" applyFont="0" applyFill="0" applyBorder="0" applyAlignment="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0" fontId="6" fillId="0" borderId="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0" fontId="8" fillId="0" borderId="0"/>
    <xf numFmtId="0" fontId="5" fillId="0" borderId="0"/>
    <xf numFmtId="0" fontId="8" fillId="0" borderId="0"/>
    <xf numFmtId="0" fontId="4" fillId="0" borderId="0"/>
    <xf numFmtId="0" fontId="33" fillId="2" borderId="0" applyNumberFormat="0" applyBorder="0" applyAlignment="0" applyProtection="0"/>
    <xf numFmtId="0" fontId="44" fillId="0" borderId="0"/>
    <xf numFmtId="0" fontId="8" fillId="0" borderId="0"/>
    <xf numFmtId="43" fontId="8" fillId="0" borderId="0" applyFont="0" applyFill="0" applyBorder="0" applyAlignment="0" applyProtection="0"/>
    <xf numFmtId="43" fontId="8" fillId="0" borderId="0" applyFill="0" applyBorder="0" applyAlignment="0" applyProtection="0"/>
    <xf numFmtId="0" fontId="8" fillId="0" borderId="0"/>
    <xf numFmtId="0" fontId="47" fillId="0" borderId="0">
      <alignment horizontal="left" vertical="top" wrapText="1"/>
    </xf>
    <xf numFmtId="0" fontId="48" fillId="0" borderId="0">
      <alignment horizontal="left" vertical="top" wrapText="1"/>
    </xf>
    <xf numFmtId="0" fontId="49" fillId="0" borderId="0"/>
    <xf numFmtId="0" fontId="50" fillId="0" borderId="0"/>
    <xf numFmtId="174" fontId="51" fillId="0" borderId="0" applyFill="0" applyBorder="0" applyProtection="0">
      <alignment horizontal="left" vertical="top"/>
    </xf>
    <xf numFmtId="0" fontId="47" fillId="3" borderId="0" applyNumberFormat="0" applyFont="0" applyBorder="0" applyAlignment="0" applyProtection="0">
      <alignment vertical="center"/>
    </xf>
    <xf numFmtId="0" fontId="51" fillId="0" borderId="0" applyFill="0" applyBorder="0" applyProtection="0">
      <alignment horizontal="justify" vertical="top" wrapText="1"/>
    </xf>
    <xf numFmtId="0" fontId="52" fillId="4" borderId="0" applyNumberFormat="0" applyFont="0" applyBorder="0" applyAlignment="0" applyProtection="0">
      <alignment vertical="center"/>
    </xf>
    <xf numFmtId="0" fontId="51" fillId="0" borderId="0" applyFill="0" applyBorder="0" applyProtection="0">
      <alignment horizontal="center"/>
    </xf>
    <xf numFmtId="0" fontId="47" fillId="5" borderId="0" applyNumberFormat="0" applyFont="0" applyBorder="0" applyAlignment="0" applyProtection="0">
      <alignment vertical="center"/>
    </xf>
    <xf numFmtId="175" fontId="51" fillId="0" borderId="0" applyFill="0" applyBorder="0" applyProtection="0">
      <alignment horizontal="right"/>
    </xf>
    <xf numFmtId="0" fontId="44" fillId="6" borderId="0" applyNumberFormat="0" applyBorder="0" applyAlignment="0" applyProtection="0"/>
    <xf numFmtId="0" fontId="44" fillId="7" borderId="0" applyNumberFormat="0" applyBorder="0" applyAlignment="0" applyProtection="0"/>
    <xf numFmtId="0" fontId="44" fillId="6" borderId="0" applyNumberFormat="0" applyBorder="0" applyAlignment="0" applyProtection="0"/>
    <xf numFmtId="175" fontId="51" fillId="0" borderId="0" applyFill="0" applyBorder="0" applyProtection="0">
      <alignment horizontal="right"/>
    </xf>
    <xf numFmtId="175" fontId="51" fillId="0" borderId="0" applyFill="0" applyBorder="0" applyProtection="0">
      <alignment horizontal="right"/>
    </xf>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41" fillId="10"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41" fillId="12"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41" fillId="12"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1" fillId="15"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41" fillId="17"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41" fillId="17"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1" fillId="20"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41" fillId="22"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41" fillId="22"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1" fillId="25"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41" fillId="27"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41" fillId="27"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1" fillId="30"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41" fillId="32"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41" fillId="32"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41" fillId="35"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41" fillId="37"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41" fillId="37"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34" fillId="39"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34" fillId="39"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8" fillId="40" borderId="7" applyNumberFormat="0" applyFont="0" applyAlignment="0" applyProtection="0"/>
    <xf numFmtId="0" fontId="8" fillId="40" borderId="7" applyNumberFormat="0" applyFont="0" applyAlignment="0" applyProtection="0"/>
    <xf numFmtId="0" fontId="8" fillId="41" borderId="7" applyNumberFormat="0" applyAlignment="0" applyProtection="0"/>
    <xf numFmtId="0" fontId="8" fillId="41" borderId="7" applyNumberFormat="0" applyAlignment="0" applyProtection="0"/>
    <xf numFmtId="0" fontId="8" fillId="40" borderId="7" applyNumberFormat="0" applyFont="0" applyAlignment="0" applyProtection="0"/>
    <xf numFmtId="0" fontId="8" fillId="41" borderId="7"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38" fillId="43" borderId="3"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38" fillId="43" borderId="3"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5" fillId="42" borderId="8"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39" fillId="45" borderId="5"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39" fillId="45" borderId="5"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0" fontId="56" fillId="44" borderId="9"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 fontId="57" fillId="0" borderId="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176" fontId="8" fillId="0" borderId="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 fontId="57" fillId="0" borderId="0"/>
    <xf numFmtId="43" fontId="52" fillId="0" borderId="0" applyFont="0" applyFill="0" applyBorder="0" applyAlignment="0" applyProtection="0"/>
    <xf numFmtId="4" fontId="5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7" fontId="8" fillId="0" borderId="0" applyFill="0" applyBorder="0" applyAlignment="0" applyProtection="0"/>
    <xf numFmtId="176" fontId="8" fillId="0" borderId="0" applyFill="0" applyBorder="0" applyAlignment="0" applyProtection="0"/>
    <xf numFmtId="175" fontId="8" fillId="0" borderId="0" applyFont="0" applyFill="0" applyBorder="0" applyAlignment="0" applyProtection="0"/>
    <xf numFmtId="43" fontId="58" fillId="0" borderId="0" applyFont="0" applyFill="0" applyBorder="0" applyAlignment="0" applyProtection="0"/>
    <xf numFmtId="44" fontId="3" fillId="0" borderId="0" applyFont="0" applyFill="0" applyBorder="0" applyAlignment="0" applyProtection="0"/>
    <xf numFmtId="0" fontId="59" fillId="0" borderId="0" applyBorder="0" applyProtection="0">
      <alignment horizontal="left" wrapText="1" indent="1"/>
    </xf>
    <xf numFmtId="0" fontId="60" fillId="46" borderId="0" applyNumberFormat="0" applyBorder="0" applyAlignment="0" applyProtection="0"/>
    <xf numFmtId="0" fontId="60" fillId="46" borderId="0" applyNumberFormat="0" applyBorder="0" applyAlignment="0" applyProtection="0"/>
    <xf numFmtId="0" fontId="60" fillId="47" borderId="0" applyNumberFormat="0" applyBorder="0" applyAlignment="0" applyProtection="0"/>
    <xf numFmtId="0" fontId="6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50" borderId="0" applyNumberFormat="0" applyBorder="0" applyAlignment="0" applyProtection="0"/>
    <xf numFmtId="178" fontId="61" fillId="0" borderId="0" applyFont="0" applyFill="0" applyBorder="0" applyAlignment="0" applyProtection="0"/>
    <xf numFmtId="0" fontId="44" fillId="0" borderId="0"/>
    <xf numFmtId="0" fontId="8" fillId="0" borderId="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33" fillId="52"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33" fillId="52"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36" fillId="54" borderId="3"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36" fillId="54" borderId="3"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3" fillId="53" borderId="8" applyNumberFormat="0" applyAlignment="0" applyProtection="0"/>
    <xf numFmtId="0" fontId="64" fillId="55" borderId="10" applyNumberFormat="0" applyAlignment="0" applyProtection="0"/>
    <xf numFmtId="0" fontId="64" fillId="55" borderId="10" applyNumberFormat="0" applyAlignment="0" applyProtection="0"/>
    <xf numFmtId="0" fontId="64" fillId="56" borderId="10" applyNumberFormat="0" applyAlignment="0" applyProtection="0"/>
    <xf numFmtId="0" fontId="64" fillId="56" borderId="10" applyNumberFormat="0" applyAlignment="0" applyProtection="0"/>
    <xf numFmtId="0" fontId="65" fillId="0" borderId="0">
      <alignment horizontal="right" vertical="top"/>
    </xf>
    <xf numFmtId="0" fontId="66" fillId="0" borderId="0">
      <alignment horizontal="justify" vertical="top" wrapText="1"/>
    </xf>
    <xf numFmtId="0" fontId="65" fillId="0" borderId="0">
      <alignment horizontal="left"/>
    </xf>
    <xf numFmtId="4" fontId="66" fillId="0" borderId="0">
      <alignment horizontal="right"/>
    </xf>
    <xf numFmtId="0" fontId="66" fillId="0" borderId="0">
      <alignment horizontal="right"/>
    </xf>
    <xf numFmtId="4" fontId="66" fillId="0" borderId="0">
      <alignment horizontal="right" wrapText="1"/>
    </xf>
    <xf numFmtId="0" fontId="66" fillId="0" borderId="0">
      <alignment horizontal="right"/>
    </xf>
    <xf numFmtId="4" fontId="66" fillId="0" borderId="0">
      <alignment horizontal="right"/>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 fillId="0" borderId="0"/>
    <xf numFmtId="0" fontId="61" fillId="0" borderId="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35" fillId="58"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35" fillId="58"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8" fillId="0" borderId="0"/>
    <xf numFmtId="0" fontId="8" fillId="0" borderId="0"/>
    <xf numFmtId="0" fontId="8" fillId="0" borderId="0"/>
    <xf numFmtId="0" fontId="69" fillId="0" borderId="0"/>
    <xf numFmtId="0" fontId="8" fillId="0" borderId="0"/>
    <xf numFmtId="0" fontId="52" fillId="0" borderId="0"/>
    <xf numFmtId="0" fontId="8" fillId="0" borderId="0"/>
    <xf numFmtId="0" fontId="8" fillId="0" borderId="0"/>
    <xf numFmtId="0" fontId="61" fillId="0" borderId="0"/>
    <xf numFmtId="0" fontId="70" fillId="0" borderId="0"/>
    <xf numFmtId="0" fontId="8" fillId="0" borderId="0"/>
    <xf numFmtId="0" fontId="52" fillId="0" borderId="0"/>
    <xf numFmtId="0" fontId="8" fillId="0" borderId="0"/>
    <xf numFmtId="4" fontId="58" fillId="0" borderId="0"/>
    <xf numFmtId="0" fontId="71" fillId="0" borderId="0"/>
    <xf numFmtId="0" fontId="8" fillId="0" borderId="0"/>
    <xf numFmtId="0" fontId="8" fillId="0" borderId="0"/>
    <xf numFmtId="0" fontId="5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2" fillId="0" borderId="0"/>
    <xf numFmtId="0" fontId="5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2" fillId="0" borderId="0"/>
    <xf numFmtId="0" fontId="8" fillId="0" borderId="0"/>
    <xf numFmtId="0" fontId="52" fillId="0" borderId="0"/>
    <xf numFmtId="0" fontId="52" fillId="0" borderId="0"/>
    <xf numFmtId="0" fontId="8" fillId="0" borderId="0"/>
    <xf numFmtId="0" fontId="11"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4" fontId="44" fillId="0" borderId="0"/>
    <xf numFmtId="4" fontId="44" fillId="0" borderId="0"/>
    <xf numFmtId="0" fontId="61" fillId="0" borderId="0"/>
    <xf numFmtId="0" fontId="72"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70" fillId="0" borderId="0"/>
    <xf numFmtId="0" fontId="8" fillId="0" borderId="0"/>
    <xf numFmtId="0" fontId="8" fillId="0" borderId="0"/>
    <xf numFmtId="0" fontId="3" fillId="0" borderId="0"/>
    <xf numFmtId="0" fontId="3" fillId="0" borderId="0"/>
    <xf numFmtId="0" fontId="70" fillId="0" borderId="0"/>
    <xf numFmtId="0" fontId="70" fillId="0" borderId="0"/>
    <xf numFmtId="4" fontId="5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44" fillId="0" borderId="0"/>
    <xf numFmtId="0" fontId="44" fillId="0" borderId="0"/>
    <xf numFmtId="0" fontId="73" fillId="0" borderId="0"/>
    <xf numFmtId="0" fontId="73" fillId="0" borderId="0"/>
    <xf numFmtId="0" fontId="73" fillId="0" borderId="0"/>
    <xf numFmtId="0" fontId="73" fillId="0" borderId="0"/>
    <xf numFmtId="0" fontId="73" fillId="0" borderId="0"/>
    <xf numFmtId="0" fontId="3" fillId="0" borderId="0"/>
    <xf numFmtId="4" fontId="57" fillId="0" borderId="0"/>
    <xf numFmtId="4" fontId="5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44" fillId="0" borderId="0"/>
    <xf numFmtId="0" fontId="74" fillId="0" borderId="0"/>
    <xf numFmtId="0" fontId="44" fillId="0" borderId="0"/>
    <xf numFmtId="0" fontId="70" fillId="0" borderId="0"/>
    <xf numFmtId="0" fontId="70" fillId="0" borderId="0"/>
    <xf numFmtId="0" fontId="70" fillId="0" borderId="0"/>
    <xf numFmtId="0" fontId="70" fillId="0" borderId="0"/>
    <xf numFmtId="0" fontId="70" fillId="0" borderId="0"/>
    <xf numFmtId="0" fontId="8" fillId="0" borderId="0"/>
    <xf numFmtId="2" fontId="58"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3" fillId="0" borderId="0"/>
    <xf numFmtId="4" fontId="48" fillId="0" borderId="0">
      <alignment horizontal="justify" vertical="justify"/>
    </xf>
    <xf numFmtId="4" fontId="47" fillId="0" borderId="0">
      <alignment horizontal="justify"/>
    </xf>
    <xf numFmtId="0" fontId="70" fillId="0" borderId="0"/>
    <xf numFmtId="0" fontId="8" fillId="0" borderId="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60" borderId="6" applyNumberFormat="0" applyFont="0" applyAlignment="0" applyProtection="0"/>
    <xf numFmtId="0" fontId="8" fillId="60" borderId="6" applyNumberFormat="0" applyFont="0" applyAlignment="0" applyProtection="0"/>
    <xf numFmtId="0" fontId="8" fillId="60" borderId="6" applyNumberFormat="0" applyFont="0" applyAlignment="0" applyProtection="0"/>
    <xf numFmtId="0" fontId="8" fillId="60" borderId="6" applyNumberFormat="0" applyFont="0" applyAlignment="0" applyProtection="0"/>
    <xf numFmtId="0" fontId="8" fillId="60" borderId="6" applyNumberFormat="0" applyFont="0" applyAlignment="0" applyProtection="0"/>
    <xf numFmtId="0" fontId="8" fillId="60" borderId="6" applyNumberFormat="0" applyFont="0" applyAlignment="0" applyProtection="0"/>
    <xf numFmtId="0" fontId="8" fillId="60" borderId="6"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60" borderId="6"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59" borderId="7" applyNumberFormat="0" applyFont="0" applyAlignment="0" applyProtection="0"/>
    <xf numFmtId="0" fontId="8" fillId="0" borderId="0"/>
    <xf numFmtId="0" fontId="75" fillId="0" borderId="0"/>
    <xf numFmtId="0" fontId="3" fillId="0" borderId="0"/>
    <xf numFmtId="0" fontId="3" fillId="0" borderId="0"/>
    <xf numFmtId="0" fontId="52" fillId="0" borderId="0"/>
    <xf numFmtId="4" fontId="76" fillId="0" borderId="0" applyBorder="0" applyProtection="0">
      <alignment horizontal="right"/>
    </xf>
    <xf numFmtId="4" fontId="77" fillId="61" borderId="0" applyBorder="0" applyProtection="0">
      <alignment horizontal="justify" vertical="top" wrapText="1"/>
    </xf>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37" fillId="43" borderId="4"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37" fillId="43" borderId="4"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0" fontId="64" fillId="42" borderId="10" applyNumberFormat="0" applyAlignment="0" applyProtection="0"/>
    <xf numFmtId="9" fontId="52" fillId="0" borderId="0" applyFont="0" applyFill="0" applyBorder="0" applyAlignment="0" applyProtection="0"/>
    <xf numFmtId="9" fontId="8" fillId="0" borderId="0" applyFill="0" applyBorder="0" applyAlignment="0" applyProtection="0"/>
    <xf numFmtId="9" fontId="8" fillId="0" borderId="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32" fillId="0" borderId="0" applyNumberFormat="0" applyFill="0" applyBorder="0" applyAlignment="0" applyProtection="0"/>
    <xf numFmtId="0" fontId="78" fillId="0" borderId="0"/>
    <xf numFmtId="0" fontId="79" fillId="0" borderId="0"/>
    <xf numFmtId="4" fontId="48" fillId="0" borderId="0" applyBorder="0" applyProtection="0">
      <alignment horizontal="right" wrapText="1"/>
    </xf>
    <xf numFmtId="49" fontId="48" fillId="0" borderId="0" applyBorder="0" applyProtection="0">
      <alignment horizontal="justify" vertical="top" wrapText="1"/>
    </xf>
    <xf numFmtId="0" fontId="50" fillId="0" borderId="0" applyBorder="0"/>
    <xf numFmtId="0" fontId="50" fillId="0" borderId="0"/>
    <xf numFmtId="0" fontId="49" fillId="0" borderId="0"/>
    <xf numFmtId="0" fontId="50" fillId="0" borderId="0"/>
    <xf numFmtId="0" fontId="80" fillId="0" borderId="0" applyNumberFormat="0" applyFill="0" applyBorder="0" applyAlignment="0" applyProtection="0"/>
    <xf numFmtId="0" fontId="80" fillId="0" borderId="0" applyNumberFormat="0" applyFill="0" applyBorder="0" applyAlignment="0" applyProtection="0"/>
    <xf numFmtId="0" fontId="67" fillId="0" borderId="0" applyNumberFormat="0" applyFill="0" applyBorder="0" applyAlignment="0" applyProtection="0"/>
    <xf numFmtId="179" fontId="10" fillId="62" borderId="11">
      <alignment vertical="center"/>
    </xf>
    <xf numFmtId="0" fontId="80" fillId="0" borderId="0" applyNumberFormat="0" applyFill="0" applyBorder="0" applyAlignment="0" applyProtection="0"/>
    <xf numFmtId="0" fontId="3"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0" fontId="2" fillId="0" borderId="0"/>
  </cellStyleXfs>
  <cellXfs count="513">
    <xf numFmtId="0" fontId="0" fillId="0" borderId="0" xfId="0"/>
    <xf numFmtId="0" fontId="10" fillId="0" borderId="0" xfId="0" applyFont="1" applyAlignment="1">
      <alignment horizontal="right"/>
    </xf>
    <xf numFmtId="0" fontId="10" fillId="0" borderId="0" xfId="0" applyFont="1" applyAlignment="1">
      <alignment horizontal="center"/>
    </xf>
    <xf numFmtId="2" fontId="10" fillId="0" borderId="0" xfId="0" applyNumberFormat="1" applyFont="1" applyAlignment="1">
      <alignment horizontal="center"/>
    </xf>
    <xf numFmtId="0" fontId="10" fillId="0" borderId="0" xfId="0" applyFont="1"/>
    <xf numFmtId="164" fontId="10" fillId="0" borderId="0" xfId="0" applyNumberFormat="1" applyFont="1" applyAlignment="1">
      <alignment vertical="top"/>
    </xf>
    <xf numFmtId="16" fontId="10" fillId="0" borderId="0" xfId="0" quotePrefix="1" applyNumberFormat="1" applyFont="1" applyAlignment="1">
      <alignment vertical="top"/>
    </xf>
    <xf numFmtId="49" fontId="10" fillId="0" borderId="0" xfId="0" quotePrefix="1" applyNumberFormat="1" applyFont="1" applyBorder="1" applyAlignment="1">
      <alignment vertical="top"/>
    </xf>
    <xf numFmtId="0" fontId="10" fillId="0" borderId="0" xfId="0" applyFont="1" applyBorder="1" applyAlignment="1">
      <alignment horizontal="right"/>
    </xf>
    <xf numFmtId="0" fontId="10" fillId="0" borderId="0" xfId="0" applyNumberFormat="1" applyFont="1" applyBorder="1" applyAlignment="1">
      <alignment horizontal="center"/>
    </xf>
    <xf numFmtId="0" fontId="10" fillId="0" borderId="0" xfId="0" applyFont="1" applyBorder="1" applyAlignment="1">
      <alignment horizontal="center"/>
    </xf>
    <xf numFmtId="2" fontId="10" fillId="0" borderId="0" xfId="0" applyNumberFormat="1" applyFont="1" applyBorder="1" applyAlignment="1">
      <alignment horizontal="center"/>
    </xf>
    <xf numFmtId="0" fontId="10" fillId="0" borderId="0" xfId="0" applyFont="1" applyBorder="1"/>
    <xf numFmtId="164" fontId="10" fillId="0" borderId="0" xfId="0" applyNumberFormat="1" applyFont="1" applyBorder="1" applyAlignment="1">
      <alignment vertical="top"/>
    </xf>
    <xf numFmtId="49" fontId="10" fillId="0" borderId="0" xfId="0" applyNumberFormat="1" applyFont="1" applyBorder="1"/>
    <xf numFmtId="0" fontId="12" fillId="0" borderId="0" xfId="0" applyFont="1"/>
    <xf numFmtId="43" fontId="12" fillId="0" borderId="0" xfId="1" applyFont="1" applyAlignment="1">
      <alignment horizontal="left"/>
    </xf>
    <xf numFmtId="0" fontId="13" fillId="0" borderId="0" xfId="0" applyNumberFormat="1" applyFont="1" applyAlignment="1"/>
    <xf numFmtId="0" fontId="12" fillId="0" borderId="0" xfId="0" applyFont="1" applyAlignment="1"/>
    <xf numFmtId="0" fontId="12" fillId="0" borderId="0" xfId="0" applyFont="1" applyAlignment="1">
      <alignment horizontal="left"/>
    </xf>
    <xf numFmtId="0" fontId="13" fillId="0" borderId="0" xfId="0" applyFont="1" applyAlignment="1">
      <alignment horizontal="left"/>
    </xf>
    <xf numFmtId="0" fontId="12" fillId="0" borderId="0" xfId="0" applyFont="1" applyBorder="1"/>
    <xf numFmtId="16" fontId="14" fillId="0" borderId="0" xfId="0" applyNumberFormat="1" applyFont="1"/>
    <xf numFmtId="0" fontId="15" fillId="0" borderId="0" xfId="0" applyFont="1"/>
    <xf numFmtId="0" fontId="16" fillId="0" borderId="0" xfId="0" applyFont="1"/>
    <xf numFmtId="0" fontId="13" fillId="0" borderId="0" xfId="0" applyFont="1"/>
    <xf numFmtId="17" fontId="12" fillId="0" borderId="0" xfId="0" applyNumberFormat="1" applyFont="1"/>
    <xf numFmtId="0" fontId="13" fillId="0" borderId="0" xfId="0" applyFont="1" applyAlignment="1"/>
    <xf numFmtId="0" fontId="13" fillId="0" borderId="0" xfId="0" applyFont="1" applyBorder="1" applyAlignment="1"/>
    <xf numFmtId="0" fontId="13" fillId="0" borderId="0" xfId="0" applyFont="1" applyAlignment="1">
      <alignment vertical="top"/>
    </xf>
    <xf numFmtId="0" fontId="13" fillId="0" borderId="0" xfId="0" applyFont="1" applyAlignment="1">
      <alignment horizontal="right"/>
    </xf>
    <xf numFmtId="2" fontId="13" fillId="0" borderId="0" xfId="0" applyNumberFormat="1" applyFont="1" applyAlignment="1">
      <alignment horizontal="center"/>
    </xf>
    <xf numFmtId="0" fontId="13" fillId="0" borderId="0" xfId="0" applyFont="1" applyAlignment="1">
      <alignment horizontal="center"/>
    </xf>
    <xf numFmtId="0" fontId="12" fillId="0" borderId="0" xfId="0" applyFont="1" applyAlignment="1">
      <alignment vertical="top" wrapText="1"/>
    </xf>
    <xf numFmtId="0" fontId="13" fillId="0" borderId="0" xfId="6" applyFont="1" applyAlignment="1">
      <alignment horizontal="right"/>
    </xf>
    <xf numFmtId="165" fontId="13" fillId="0" borderId="0" xfId="0" applyNumberFormat="1" applyFont="1" applyAlignment="1">
      <alignment horizontal="center"/>
    </xf>
    <xf numFmtId="1" fontId="13" fillId="0" borderId="0" xfId="0" applyNumberFormat="1" applyFont="1" applyAlignment="1">
      <alignment horizontal="center"/>
    </xf>
    <xf numFmtId="2" fontId="13" fillId="0" borderId="0" xfId="6" applyNumberFormat="1" applyFont="1" applyAlignment="1">
      <alignment horizontal="center"/>
    </xf>
    <xf numFmtId="0" fontId="13" fillId="0" borderId="0" xfId="6" applyFont="1" applyAlignment="1">
      <alignment horizontal="center"/>
    </xf>
    <xf numFmtId="0" fontId="13" fillId="0" borderId="0" xfId="6" applyFont="1" applyBorder="1" applyAlignment="1">
      <alignment horizontal="center"/>
    </xf>
    <xf numFmtId="0" fontId="13" fillId="0" borderId="0" xfId="6" applyNumberFormat="1" applyFont="1" applyBorder="1" applyAlignment="1">
      <alignment horizontal="center"/>
    </xf>
    <xf numFmtId="43" fontId="13" fillId="0" borderId="0" xfId="8" applyFont="1" applyAlignment="1">
      <alignment horizontal="center"/>
    </xf>
    <xf numFmtId="0" fontId="17" fillId="0" borderId="2" xfId="0" applyFont="1" applyBorder="1"/>
    <xf numFmtId="0" fontId="17" fillId="0" borderId="0" xfId="0" applyFont="1" applyBorder="1" applyAlignment="1">
      <alignment vertical="top" wrapText="1"/>
    </xf>
    <xf numFmtId="0" fontId="17" fillId="0" borderId="0" xfId="0" applyFont="1" applyAlignment="1">
      <alignment vertical="top" wrapText="1"/>
    </xf>
    <xf numFmtId="0" fontId="12" fillId="0" borderId="0" xfId="0" applyFont="1" applyAlignment="1">
      <alignment vertical="top"/>
    </xf>
    <xf numFmtId="0" fontId="17" fillId="0" borderId="0" xfId="0" applyFont="1" applyBorder="1"/>
    <xf numFmtId="0" fontId="12" fillId="0" borderId="0" xfId="0" applyFont="1" applyAlignment="1">
      <alignment horizontal="center"/>
    </xf>
    <xf numFmtId="0" fontId="12" fillId="0" borderId="0" xfId="0" applyFont="1" applyAlignment="1">
      <alignment wrapText="1"/>
    </xf>
    <xf numFmtId="0" fontId="18" fillId="0" borderId="0" xfId="6" applyFont="1" applyAlignment="1">
      <alignment horizontal="center" vertical="center" wrapText="1"/>
    </xf>
    <xf numFmtId="43" fontId="18" fillId="0" borderId="0" xfId="8" applyFont="1" applyAlignment="1">
      <alignment horizontal="center" vertical="center" wrapText="1"/>
    </xf>
    <xf numFmtId="0" fontId="12" fillId="0" borderId="0" xfId="6" applyFont="1" applyBorder="1" applyAlignment="1" applyProtection="1">
      <alignment vertical="top" wrapText="1"/>
    </xf>
    <xf numFmtId="0" fontId="12" fillId="0" borderId="0" xfId="6" applyFont="1" applyBorder="1" applyAlignment="1" applyProtection="1">
      <alignment horizontal="right" wrapText="1"/>
    </xf>
    <xf numFmtId="0" fontId="12" fillId="0" borderId="0" xfId="5" applyFont="1"/>
    <xf numFmtId="0" fontId="13" fillId="0" borderId="0" xfId="5" applyFont="1" applyAlignment="1">
      <alignment horizontal="center"/>
    </xf>
    <xf numFmtId="0" fontId="13" fillId="0" borderId="0" xfId="5" applyFont="1"/>
    <xf numFmtId="0" fontId="13" fillId="0" borderId="0" xfId="0" applyFont="1" applyBorder="1" applyAlignment="1">
      <alignment horizontal="center"/>
    </xf>
    <xf numFmtId="0" fontId="12" fillId="0" borderId="0" xfId="0" applyFont="1" applyBorder="1" applyAlignment="1">
      <alignment horizontal="left"/>
    </xf>
    <xf numFmtId="0" fontId="13" fillId="0" borderId="0" xfId="0" applyFont="1" applyBorder="1" applyAlignment="1">
      <alignment vertical="top"/>
    </xf>
    <xf numFmtId="0" fontId="13" fillId="0" borderId="0" xfId="0" quotePrefix="1" applyFont="1" applyBorder="1" applyAlignment="1">
      <alignment vertical="top"/>
    </xf>
    <xf numFmtId="0" fontId="13" fillId="0" borderId="0" xfId="0" applyFont="1" applyBorder="1"/>
    <xf numFmtId="0" fontId="13" fillId="0" borderId="0" xfId="5" applyFont="1" applyAlignment="1">
      <alignment vertical="top"/>
    </xf>
    <xf numFmtId="2" fontId="13" fillId="0" borderId="0" xfId="5" applyNumberFormat="1" applyFont="1" applyAlignment="1">
      <alignment horizontal="center"/>
    </xf>
    <xf numFmtId="0" fontId="12" fillId="0" borderId="0" xfId="5" applyFont="1" applyAlignment="1">
      <alignment vertical="top" wrapText="1"/>
    </xf>
    <xf numFmtId="0" fontId="13" fillId="0" borderId="1" xfId="5" applyFont="1" applyBorder="1"/>
    <xf numFmtId="0" fontId="12" fillId="0" borderId="0" xfId="5" applyFont="1" applyBorder="1"/>
    <xf numFmtId="0" fontId="13" fillId="0" borderId="0" xfId="5" applyFont="1" applyAlignment="1">
      <alignment horizontal="left"/>
    </xf>
    <xf numFmtId="0" fontId="12" fillId="0" borderId="1" xfId="5" applyFont="1" applyBorder="1" applyAlignment="1">
      <alignment horizontal="left" vertical="center" wrapText="1"/>
    </xf>
    <xf numFmtId="0" fontId="13" fillId="0" borderId="1" xfId="5" applyFont="1" applyBorder="1" applyAlignment="1">
      <alignment horizontal="left"/>
    </xf>
    <xf numFmtId="0" fontId="13" fillId="0" borderId="1" xfId="5" applyFont="1" applyBorder="1" applyAlignment="1">
      <alignment horizontal="center"/>
    </xf>
    <xf numFmtId="0" fontId="12" fillId="0" borderId="0" xfId="5" applyFont="1" applyAlignment="1">
      <alignment horizontal="left"/>
    </xf>
    <xf numFmtId="0" fontId="12" fillId="0" borderId="0" xfId="6" applyNumberFormat="1" applyFont="1" applyBorder="1" applyAlignment="1">
      <alignment horizontal="center"/>
    </xf>
    <xf numFmtId="0" fontId="12" fillId="0" borderId="0" xfId="6" applyFont="1" applyBorder="1" applyAlignment="1">
      <alignment horizontal="center"/>
    </xf>
    <xf numFmtId="2" fontId="13" fillId="0" borderId="0" xfId="5" applyNumberFormat="1" applyFont="1" applyAlignment="1">
      <alignment horizontal="center" vertical="top"/>
    </xf>
    <xf numFmtId="0" fontId="13" fillId="0" borderId="0" xfId="5" applyFont="1" applyAlignment="1">
      <alignment horizontal="center" vertical="top"/>
    </xf>
    <xf numFmtId="0" fontId="12" fillId="0" borderId="1" xfId="5" applyFont="1" applyBorder="1"/>
    <xf numFmtId="2" fontId="13" fillId="0" borderId="0" xfId="0" applyNumberFormat="1" applyFont="1" applyBorder="1" applyAlignment="1">
      <alignment horizontal="center" vertical="top"/>
    </xf>
    <xf numFmtId="0" fontId="12" fillId="0" borderId="2" xfId="5" applyFont="1" applyBorder="1"/>
    <xf numFmtId="2" fontId="13" fillId="0" borderId="2" xfId="5" applyNumberFormat="1" applyFont="1" applyBorder="1" applyAlignment="1">
      <alignment horizontal="center" vertical="top"/>
    </xf>
    <xf numFmtId="166" fontId="12" fillId="0" borderId="0" xfId="1" applyNumberFormat="1" applyFont="1" applyAlignment="1">
      <alignment horizontal="center"/>
    </xf>
    <xf numFmtId="0" fontId="13" fillId="0" borderId="0" xfId="0" quotePrefix="1" applyFont="1" applyAlignment="1">
      <alignment horizontal="left" vertical="top"/>
    </xf>
    <xf numFmtId="0" fontId="13" fillId="0" borderId="0" xfId="0" quotePrefix="1" applyFont="1" applyAlignment="1">
      <alignment horizontal="left"/>
    </xf>
    <xf numFmtId="0" fontId="12" fillId="0" borderId="0" xfId="0" applyFont="1" applyBorder="1" applyAlignment="1">
      <alignment horizontal="left" wrapText="1"/>
    </xf>
    <xf numFmtId="0" fontId="13" fillId="0" borderId="0" xfId="0" applyFont="1" applyBorder="1" applyAlignment="1">
      <alignment horizontal="left" wrapText="1"/>
    </xf>
    <xf numFmtId="0" fontId="13" fillId="0" borderId="0" xfId="0" applyFont="1" applyBorder="1" applyAlignment="1">
      <alignment horizontal="center" wrapText="1"/>
    </xf>
    <xf numFmtId="0" fontId="13" fillId="0" borderId="0" xfId="0" applyNumberFormat="1" applyFont="1" applyBorder="1" applyAlignment="1">
      <alignment horizontal="center"/>
    </xf>
    <xf numFmtId="4" fontId="13" fillId="0" borderId="0" xfId="0" applyNumberFormat="1" applyFont="1" applyBorder="1" applyAlignment="1">
      <alignment horizontal="center"/>
    </xf>
    <xf numFmtId="167" fontId="13" fillId="0" borderId="0" xfId="3" applyNumberFormat="1" applyFont="1" applyBorder="1" applyAlignment="1" applyProtection="1">
      <alignment horizontal="right"/>
      <protection locked="0"/>
    </xf>
    <xf numFmtId="44" fontId="13" fillId="0" borderId="0" xfId="2" applyFont="1"/>
    <xf numFmtId="0" fontId="15" fillId="0" borderId="0" xfId="0" applyFont="1" applyBorder="1"/>
    <xf numFmtId="9" fontId="15" fillId="0" borderId="0" xfId="0" applyNumberFormat="1" applyFont="1" applyBorder="1"/>
    <xf numFmtId="0" fontId="15" fillId="0" borderId="2" xfId="0" applyFont="1" applyBorder="1"/>
    <xf numFmtId="0" fontId="12" fillId="0" borderId="1" xfId="0" applyFont="1" applyBorder="1" applyAlignment="1"/>
    <xf numFmtId="0" fontId="12" fillId="0" borderId="0" xfId="5" applyFont="1" applyAlignment="1">
      <alignment vertical="top"/>
    </xf>
    <xf numFmtId="0" fontId="12" fillId="0" borderId="1" xfId="0" applyFont="1" applyFill="1" applyBorder="1" applyAlignment="1">
      <alignment horizontal="center"/>
    </xf>
    <xf numFmtId="0" fontId="12" fillId="0" borderId="1" xfId="0" applyNumberFormat="1" applyFont="1" applyFill="1" applyBorder="1" applyAlignment="1">
      <alignment horizontal="center"/>
    </xf>
    <xf numFmtId="4" fontId="12" fillId="0" borderId="1" xfId="0" applyNumberFormat="1" applyFont="1" applyFill="1" applyBorder="1" applyAlignment="1">
      <alignment horizontal="center"/>
    </xf>
    <xf numFmtId="167" fontId="12" fillId="0" borderId="1" xfId="3" applyNumberFormat="1" applyFont="1" applyFill="1" applyBorder="1" applyAlignment="1" applyProtection="1">
      <alignment horizontal="right"/>
      <protection locked="0"/>
    </xf>
    <xf numFmtId="2" fontId="18" fillId="0" borderId="0" xfId="6" applyNumberFormat="1" applyFont="1" applyAlignment="1">
      <alignment horizontal="center" vertical="center" wrapText="1"/>
    </xf>
    <xf numFmtId="0" fontId="18" fillId="0" borderId="0" xfId="6" applyFont="1" applyAlignment="1">
      <alignment horizontal="center" vertical="center" wrapText="1"/>
    </xf>
    <xf numFmtId="0" fontId="12" fillId="0" borderId="0" xfId="5" applyFont="1" applyAlignment="1">
      <alignment vertical="top" wrapText="1"/>
    </xf>
    <xf numFmtId="0" fontId="18" fillId="0" borderId="0" xfId="6" applyFont="1" applyAlignment="1">
      <alignment horizontal="center" vertical="center" wrapText="1"/>
    </xf>
    <xf numFmtId="0" fontId="12" fillId="0" borderId="0" xfId="0" applyFont="1" applyAlignment="1">
      <alignment vertical="top" wrapText="1"/>
    </xf>
    <xf numFmtId="0" fontId="12" fillId="0" borderId="0" xfId="5" applyFont="1" applyAlignment="1">
      <alignment horizontal="right" vertical="top" wrapText="1"/>
    </xf>
    <xf numFmtId="2" fontId="13" fillId="0" borderId="0" xfId="5" applyNumberFormat="1" applyFont="1" applyAlignment="1">
      <alignment vertical="top"/>
    </xf>
    <xf numFmtId="2" fontId="13" fillId="0" borderId="1" xfId="5" applyNumberFormat="1" applyFont="1" applyBorder="1"/>
    <xf numFmtId="2" fontId="13" fillId="0" borderId="0" xfId="5" applyNumberFormat="1" applyFont="1"/>
    <xf numFmtId="2" fontId="12" fillId="0" borderId="0" xfId="5" applyNumberFormat="1" applyFont="1"/>
    <xf numFmtId="0" fontId="0" fillId="0" borderId="0" xfId="0" applyAlignment="1">
      <alignment horizontal="center"/>
    </xf>
    <xf numFmtId="0" fontId="12" fillId="0" borderId="1" xfId="0" applyFont="1" applyFill="1" applyBorder="1" applyAlignment="1">
      <alignment vertical="top" wrapText="1"/>
    </xf>
    <xf numFmtId="0" fontId="12" fillId="0" borderId="0" xfId="0" applyFont="1" applyAlignment="1">
      <alignment vertical="top" wrapText="1"/>
    </xf>
    <xf numFmtId="2" fontId="13" fillId="0" borderId="0" xfId="5" applyNumberFormat="1" applyFont="1" applyAlignment="1">
      <alignment horizontal="center"/>
    </xf>
    <xf numFmtId="0" fontId="13" fillId="0" borderId="0" xfId="5" applyFont="1" applyAlignment="1">
      <alignment horizontal="center"/>
    </xf>
    <xf numFmtId="0" fontId="12" fillId="0" borderId="0" xfId="5" applyFont="1"/>
    <xf numFmtId="0" fontId="13" fillId="0" borderId="1" xfId="5" applyFont="1" applyBorder="1" applyAlignment="1">
      <alignment horizontal="center"/>
    </xf>
    <xf numFmtId="0" fontId="13" fillId="0" borderId="0" xfId="5" applyFont="1"/>
    <xf numFmtId="0" fontId="12" fillId="0" borderId="0" xfId="5" applyFont="1" applyBorder="1"/>
    <xf numFmtId="0" fontId="12" fillId="0" borderId="0" xfId="5" applyFont="1" applyAlignment="1">
      <alignment vertical="top" wrapText="1"/>
    </xf>
    <xf numFmtId="2" fontId="13" fillId="0" borderId="0" xfId="5" applyNumberFormat="1" applyFont="1"/>
    <xf numFmtId="2" fontId="13" fillId="0" borderId="1" xfId="5" applyNumberFormat="1" applyFont="1" applyBorder="1"/>
    <xf numFmtId="2" fontId="12" fillId="0" borderId="0" xfId="5" applyNumberFormat="1" applyFont="1"/>
    <xf numFmtId="0" fontId="12" fillId="0" borderId="2" xfId="5" applyFont="1" applyBorder="1"/>
    <xf numFmtId="0" fontId="12" fillId="0" borderId="0" xfId="5" applyFont="1" applyBorder="1" applyAlignment="1">
      <alignment vertical="top" wrapText="1"/>
    </xf>
    <xf numFmtId="0" fontId="12" fillId="0" borderId="0" xfId="5" applyFont="1" applyAlignment="1">
      <alignment horizontal="left"/>
    </xf>
    <xf numFmtId="0" fontId="13" fillId="0" borderId="2" xfId="5" applyFont="1" applyBorder="1"/>
    <xf numFmtId="0" fontId="12" fillId="0" borderId="0" xfId="5" applyFont="1" applyBorder="1" applyAlignment="1">
      <alignment horizontal="center" vertical="top" wrapText="1"/>
    </xf>
    <xf numFmtId="43" fontId="12" fillId="0" borderId="0" xfId="8" applyFont="1" applyAlignment="1">
      <alignment horizontal="center"/>
    </xf>
    <xf numFmtId="0" fontId="12" fillId="0" borderId="0" xfId="0" applyFont="1" applyAlignment="1">
      <alignment horizontal="right" vertical="top" wrapText="1"/>
    </xf>
    <xf numFmtId="165" fontId="13" fillId="0" borderId="0" xfId="5" applyNumberFormat="1" applyFont="1" applyAlignment="1">
      <alignment horizontal="center"/>
    </xf>
    <xf numFmtId="1" fontId="13" fillId="0" borderId="0" xfId="5" applyNumberFormat="1" applyFont="1" applyAlignment="1">
      <alignment horizontal="center"/>
    </xf>
    <xf numFmtId="0" fontId="12" fillId="0" borderId="0" xfId="5" applyFont="1" applyBorder="1" applyAlignment="1">
      <alignment horizontal="right" vertical="top" wrapText="1"/>
    </xf>
    <xf numFmtId="165" fontId="12" fillId="0" borderId="0" xfId="5" applyNumberFormat="1" applyFont="1" applyBorder="1" applyAlignment="1">
      <alignment vertical="top" wrapText="1"/>
    </xf>
    <xf numFmtId="165" fontId="12" fillId="0" borderId="0" xfId="5" applyNumberFormat="1" applyFont="1" applyAlignment="1">
      <alignment horizontal="center" vertical="top" wrapText="1"/>
    </xf>
    <xf numFmtId="0" fontId="12" fillId="0" borderId="0" xfId="0" applyFont="1" applyBorder="1" applyAlignment="1">
      <alignment vertical="top" wrapText="1"/>
    </xf>
    <xf numFmtId="0" fontId="12" fillId="0" borderId="0" xfId="0" applyFont="1" applyBorder="1" applyAlignment="1">
      <alignment horizontal="right" vertical="top" wrapText="1"/>
    </xf>
    <xf numFmtId="0" fontId="12" fillId="0" borderId="2" xfId="0" applyFont="1" applyBorder="1"/>
    <xf numFmtId="0" fontId="24" fillId="0" borderId="0" xfId="0" applyNumberFormat="1" applyFont="1" applyAlignment="1"/>
    <xf numFmtId="0" fontId="12" fillId="0" borderId="0" xfId="0" applyFont="1" applyAlignment="1">
      <alignment horizontal="left" vertical="top" wrapText="1"/>
    </xf>
    <xf numFmtId="0" fontId="18" fillId="0" borderId="0" xfId="6" applyFont="1" applyAlignment="1">
      <alignment horizontal="center" vertical="center" wrapText="1"/>
    </xf>
    <xf numFmtId="0" fontId="12" fillId="0" borderId="0" xfId="6" applyFont="1" applyBorder="1" applyAlignment="1" applyProtection="1">
      <alignment horizontal="left" vertical="top" wrapText="1"/>
    </xf>
    <xf numFmtId="0" fontId="12" fillId="0" borderId="0" xfId="5" applyFont="1" applyAlignment="1">
      <alignment vertical="top" wrapText="1"/>
    </xf>
    <xf numFmtId="0" fontId="13" fillId="0" borderId="0" xfId="5" applyFont="1" applyAlignment="1">
      <alignment horizontal="center"/>
    </xf>
    <xf numFmtId="0" fontId="12" fillId="0" borderId="0" xfId="0" applyFont="1" applyAlignment="1">
      <alignment vertical="top" wrapText="1"/>
    </xf>
    <xf numFmtId="0" fontId="12" fillId="0" borderId="0" xfId="5" applyFont="1" applyBorder="1" applyAlignment="1">
      <alignment vertical="top" wrapText="1"/>
    </xf>
    <xf numFmtId="165" fontId="12" fillId="0" borderId="0" xfId="0" applyNumberFormat="1" applyFont="1" applyAlignment="1">
      <alignment horizontal="left" vertical="top" wrapText="1"/>
    </xf>
    <xf numFmtId="0" fontId="12" fillId="0" borderId="0" xfId="5" applyFont="1" applyBorder="1" applyAlignment="1">
      <alignment horizontal="left" vertical="top" wrapText="1"/>
    </xf>
    <xf numFmtId="165" fontId="13" fillId="0" borderId="0" xfId="6" applyNumberFormat="1" applyFont="1" applyBorder="1" applyAlignment="1">
      <alignment horizontal="center"/>
    </xf>
    <xf numFmtId="165" fontId="12" fillId="0" borderId="0" xfId="1" applyNumberFormat="1" applyFont="1"/>
    <xf numFmtId="165" fontId="12" fillId="0" borderId="0" xfId="8" applyNumberFormat="1" applyFont="1" applyAlignment="1">
      <alignment horizontal="center"/>
    </xf>
    <xf numFmtId="1" fontId="18" fillId="0" borderId="0" xfId="6" applyNumberFormat="1" applyFont="1" applyAlignment="1">
      <alignment horizontal="center" vertical="center" wrapText="1"/>
    </xf>
    <xf numFmtId="1" fontId="12" fillId="0" borderId="0" xfId="5" applyNumberFormat="1" applyFont="1"/>
    <xf numFmtId="1" fontId="12" fillId="0" borderId="0" xfId="8" applyNumberFormat="1" applyFont="1" applyAlignment="1">
      <alignment horizontal="center"/>
    </xf>
    <xf numFmtId="1" fontId="13" fillId="0" borderId="0" xfId="8" applyNumberFormat="1" applyFont="1" applyAlignment="1">
      <alignment horizontal="center"/>
    </xf>
    <xf numFmtId="1" fontId="12" fillId="0" borderId="0" xfId="5" applyNumberFormat="1" applyFont="1" applyBorder="1"/>
    <xf numFmtId="1" fontId="12" fillId="0" borderId="2" xfId="5" applyNumberFormat="1" applyFont="1" applyBorder="1"/>
    <xf numFmtId="2" fontId="13" fillId="0" borderId="0" xfId="5" applyNumberFormat="1" applyFont="1" applyAlignment="1">
      <alignment horizontal="center"/>
    </xf>
    <xf numFmtId="0" fontId="12" fillId="0" borderId="0" xfId="5" applyFont="1"/>
    <xf numFmtId="0" fontId="13" fillId="0" borderId="0" xfId="5" applyFont="1"/>
    <xf numFmtId="0" fontId="13" fillId="0" borderId="1" xfId="5" applyFont="1" applyBorder="1"/>
    <xf numFmtId="0" fontId="13" fillId="0" borderId="1" xfId="5" applyFont="1" applyBorder="1" applyAlignment="1">
      <alignment horizontal="center"/>
    </xf>
    <xf numFmtId="0" fontId="13" fillId="0" borderId="0" xfId="5" applyFont="1" applyAlignment="1">
      <alignment horizontal="center"/>
    </xf>
    <xf numFmtId="0" fontId="13" fillId="0" borderId="1" xfId="5" applyFont="1" applyBorder="1" applyAlignment="1">
      <alignment horizontal="left"/>
    </xf>
    <xf numFmtId="2" fontId="13" fillId="0" borderId="0" xfId="5" applyNumberFormat="1" applyFont="1"/>
    <xf numFmtId="165" fontId="13" fillId="0" borderId="0" xfId="5" applyNumberFormat="1" applyFont="1" applyAlignment="1">
      <alignment horizontal="center"/>
    </xf>
    <xf numFmtId="165" fontId="12" fillId="0" borderId="0" xfId="5" applyNumberFormat="1" applyFont="1" applyBorder="1"/>
    <xf numFmtId="0" fontId="12" fillId="0" borderId="0" xfId="0" applyFont="1" applyAlignment="1">
      <alignment horizontal="left" vertical="top" wrapText="1"/>
    </xf>
    <xf numFmtId="0" fontId="12" fillId="0" borderId="0" xfId="5" applyFont="1" applyAlignment="1">
      <alignment vertical="top" wrapText="1"/>
    </xf>
    <xf numFmtId="0" fontId="13" fillId="0" borderId="0" xfId="5" applyFont="1" applyAlignment="1">
      <alignment horizontal="center"/>
    </xf>
    <xf numFmtId="0" fontId="12" fillId="0" borderId="0" xfId="0" applyFont="1" applyAlignment="1">
      <alignment vertical="top" wrapText="1"/>
    </xf>
    <xf numFmtId="0" fontId="12" fillId="0" borderId="0" xfId="6" applyFont="1" applyBorder="1" applyAlignment="1" applyProtection="1">
      <alignment horizontal="left" vertical="top" wrapText="1"/>
    </xf>
    <xf numFmtId="0" fontId="12" fillId="0" borderId="0" xfId="5" applyFont="1" applyBorder="1" applyAlignment="1">
      <alignment vertical="top" wrapText="1"/>
    </xf>
    <xf numFmtId="2" fontId="18" fillId="0" borderId="1" xfId="6" applyNumberFormat="1" applyFont="1" applyBorder="1" applyAlignment="1">
      <alignment horizontal="center" vertical="center" wrapText="1"/>
    </xf>
    <xf numFmtId="0" fontId="18" fillId="0" borderId="1" xfId="6" applyFont="1" applyBorder="1" applyAlignment="1">
      <alignment horizontal="center" vertical="center" wrapText="1"/>
    </xf>
    <xf numFmtId="1" fontId="18" fillId="0" borderId="1" xfId="6" applyNumberFormat="1" applyFont="1" applyBorder="1" applyAlignment="1">
      <alignment horizontal="center" vertical="center" wrapText="1"/>
    </xf>
    <xf numFmtId="165" fontId="18" fillId="0" borderId="1" xfId="8" applyNumberFormat="1" applyFont="1" applyBorder="1" applyAlignment="1">
      <alignment horizontal="center" vertical="center" wrapText="1"/>
    </xf>
    <xf numFmtId="0" fontId="12" fillId="0" borderId="0" xfId="0" applyFont="1" applyAlignment="1">
      <alignment horizontal="left" wrapText="1"/>
    </xf>
    <xf numFmtId="0" fontId="12" fillId="0" borderId="0" xfId="0" applyFont="1" applyAlignment="1">
      <alignment horizontal="right" wrapText="1"/>
    </xf>
    <xf numFmtId="0" fontId="12" fillId="0" borderId="0" xfId="0" applyFont="1" applyAlignment="1">
      <alignment horizontal="center" wrapText="1"/>
    </xf>
    <xf numFmtId="165" fontId="12" fillId="0" borderId="0" xfId="0" applyNumberFormat="1" applyFont="1" applyAlignment="1">
      <alignment horizontal="center" wrapText="1"/>
    </xf>
    <xf numFmtId="0" fontId="12" fillId="0" borderId="0" xfId="0" applyFont="1" applyAlignment="1">
      <alignment vertical="top" wrapText="1"/>
    </xf>
    <xf numFmtId="0" fontId="12" fillId="0" borderId="0" xfId="0" applyFont="1" applyBorder="1" applyAlignment="1">
      <alignment vertical="top" wrapText="1"/>
    </xf>
    <xf numFmtId="44" fontId="13" fillId="0" borderId="0" xfId="2" applyFont="1" applyBorder="1" applyAlignment="1"/>
    <xf numFmtId="0" fontId="12" fillId="0" borderId="0" xfId="0" applyFont="1" applyAlignment="1">
      <alignment horizontal="left" vertical="top" wrapText="1"/>
    </xf>
    <xf numFmtId="0" fontId="13" fillId="0" borderId="0" xfId="0" applyFont="1" applyAlignment="1">
      <alignment horizontal="left"/>
    </xf>
    <xf numFmtId="0" fontId="12" fillId="0" borderId="0" xfId="24" applyFont="1"/>
    <xf numFmtId="43" fontId="13" fillId="0" borderId="2" xfId="1" applyFont="1" applyBorder="1" applyAlignment="1">
      <alignment horizontal="center" vertical="top"/>
    </xf>
    <xf numFmtId="2" fontId="13" fillId="0" borderId="0" xfId="5" applyNumberFormat="1" applyFont="1" applyAlignment="1">
      <alignment vertical="center"/>
    </xf>
    <xf numFmtId="0" fontId="12" fillId="0" borderId="0" xfId="0" applyFont="1" applyAlignment="1">
      <alignment horizontal="right" vertical="center" wrapText="1"/>
    </xf>
    <xf numFmtId="0" fontId="12" fillId="0" borderId="0" xfId="5" applyFont="1" applyAlignment="1">
      <alignment vertical="center"/>
    </xf>
    <xf numFmtId="0" fontId="13" fillId="0" borderId="0" xfId="0" applyFont="1" applyAlignment="1">
      <alignment horizontal="left"/>
    </xf>
    <xf numFmtId="44" fontId="26" fillId="0" borderId="0" xfId="2" applyFont="1" applyAlignment="1">
      <alignment horizontal="right" wrapText="1"/>
    </xf>
    <xf numFmtId="44" fontId="13" fillId="0" borderId="0" xfId="2" applyFont="1" applyAlignment="1">
      <alignment horizontal="right" wrapText="1"/>
    </xf>
    <xf numFmtId="44" fontId="13" fillId="0" borderId="0" xfId="2" applyFont="1" applyBorder="1" applyAlignment="1">
      <alignment horizontal="right" wrapText="1"/>
    </xf>
    <xf numFmtId="169" fontId="13" fillId="0" borderId="0" xfId="25" applyNumberFormat="1" applyFont="1" applyAlignment="1">
      <alignment horizontal="center" vertical="top"/>
    </xf>
    <xf numFmtId="0" fontId="13" fillId="0" borderId="0" xfId="25" applyFont="1"/>
    <xf numFmtId="169" fontId="12" fillId="0" borderId="0" xfId="25" applyNumberFormat="1" applyFont="1" applyAlignment="1">
      <alignment horizontal="center" vertical="top"/>
    </xf>
    <xf numFmtId="0" fontId="12" fillId="0" borderId="0" xfId="25" applyFont="1" applyAlignment="1">
      <alignment horizontal="justify" vertical="top"/>
    </xf>
    <xf numFmtId="0" fontId="12" fillId="0" borderId="0" xfId="25" applyFont="1" applyAlignment="1">
      <alignment horizontal="center"/>
    </xf>
    <xf numFmtId="4" fontId="12" fillId="0" borderId="0" xfId="25" applyNumberFormat="1" applyFont="1" applyAlignment="1">
      <alignment horizontal="right"/>
    </xf>
    <xf numFmtId="4" fontId="29" fillId="0" borderId="0" xfId="25" applyNumberFormat="1" applyFont="1" applyFill="1" applyAlignment="1">
      <alignment horizontal="right"/>
    </xf>
    <xf numFmtId="0" fontId="12" fillId="0" borderId="0" xfId="25" applyFont="1"/>
    <xf numFmtId="170" fontId="12" fillId="0" borderId="0" xfId="25" applyNumberFormat="1" applyFont="1" applyAlignment="1">
      <alignment horizontal="center" vertical="top"/>
    </xf>
    <xf numFmtId="0" fontId="12" fillId="0" borderId="0" xfId="26" applyFont="1" applyFill="1" applyAlignment="1" applyProtection="1">
      <alignment horizontal="justify" vertical="top" wrapText="1"/>
      <protection hidden="1"/>
    </xf>
    <xf numFmtId="171" fontId="12" fillId="0" borderId="0" xfId="25" applyNumberFormat="1" applyFont="1" applyAlignment="1">
      <alignment horizontal="center" vertical="top"/>
    </xf>
    <xf numFmtId="0" fontId="30" fillId="0" borderId="0" xfId="25" applyFont="1"/>
    <xf numFmtId="0" fontId="12" fillId="0" borderId="0" xfId="25" quotePrefix="1" applyFont="1" applyAlignment="1">
      <alignment horizontal="justify" vertical="top"/>
    </xf>
    <xf numFmtId="0" fontId="12" fillId="0" borderId="0" xfId="25" applyFont="1" applyAlignment="1">
      <alignment horizontal="justify" vertical="top" wrapText="1"/>
    </xf>
    <xf numFmtId="0" fontId="12" fillId="0" borderId="0" xfId="25" applyFont="1" applyAlignment="1">
      <alignment horizontal="center" vertical="top"/>
    </xf>
    <xf numFmtId="171" fontId="12" fillId="0" borderId="0" xfId="25" quotePrefix="1" applyNumberFormat="1" applyFont="1" applyAlignment="1">
      <alignment horizontal="center" vertical="top"/>
    </xf>
    <xf numFmtId="0" fontId="12" fillId="0" borderId="0" xfId="26" applyFont="1" applyAlignment="1">
      <alignment horizontal="justify" vertical="top"/>
    </xf>
    <xf numFmtId="170" fontId="12" fillId="0" borderId="0" xfId="25" quotePrefix="1" applyNumberFormat="1" applyFont="1" applyAlignment="1">
      <alignment horizontal="center" vertical="top"/>
    </xf>
    <xf numFmtId="0" fontId="12" fillId="0" borderId="0" xfId="25" applyFont="1" applyAlignment="1">
      <alignment horizontal="justify"/>
    </xf>
    <xf numFmtId="0" fontId="12" fillId="0" borderId="0" xfId="25" applyFont="1" applyFill="1" applyBorder="1" applyAlignment="1" applyProtection="1">
      <alignment horizontal="justify" vertical="top" wrapText="1"/>
      <protection locked="0"/>
    </xf>
    <xf numFmtId="0" fontId="13" fillId="0" borderId="2" xfId="25" applyFont="1" applyBorder="1" applyAlignment="1">
      <alignment horizontal="justify" vertical="top"/>
    </xf>
    <xf numFmtId="0" fontId="13" fillId="0" borderId="2" xfId="25" applyFont="1" applyBorder="1" applyAlignment="1">
      <alignment horizontal="center"/>
    </xf>
    <xf numFmtId="4" fontId="13" fillId="0" borderId="2" xfId="25" applyNumberFormat="1" applyFont="1" applyBorder="1" applyAlignment="1">
      <alignment horizontal="right"/>
    </xf>
    <xf numFmtId="4" fontId="28" fillId="0" borderId="2" xfId="25" applyNumberFormat="1" applyFont="1" applyFill="1" applyBorder="1" applyAlignment="1">
      <alignment horizontal="right"/>
    </xf>
    <xf numFmtId="0" fontId="18" fillId="0" borderId="0" xfId="6" applyFont="1" applyAlignment="1">
      <alignment horizontal="center" vertical="center" wrapText="1"/>
    </xf>
    <xf numFmtId="0" fontId="12" fillId="0" borderId="0" xfId="0" applyFont="1" applyBorder="1" applyAlignment="1">
      <alignment horizontal="left" vertical="top" wrapText="1"/>
    </xf>
    <xf numFmtId="0" fontId="12" fillId="0" borderId="0" xfId="0" applyFont="1" applyAlignment="1">
      <alignment vertical="top" wrapText="1"/>
    </xf>
    <xf numFmtId="0" fontId="12" fillId="0" borderId="0" xfId="0" applyFont="1" applyBorder="1" applyAlignment="1">
      <alignment vertical="top" wrapText="1"/>
    </xf>
    <xf numFmtId="0" fontId="12" fillId="0" borderId="0" xfId="0" applyFont="1" applyAlignment="1">
      <alignment horizontal="right" vertical="top" wrapText="1"/>
    </xf>
    <xf numFmtId="0" fontId="18" fillId="0" borderId="1" xfId="6" applyFont="1" applyBorder="1" applyAlignment="1">
      <alignment horizontal="center" vertical="center" wrapText="1"/>
    </xf>
    <xf numFmtId="0" fontId="12" fillId="0" borderId="0" xfId="27" applyFont="1" applyAlignment="1">
      <alignment horizontal="justify" vertical="top" wrapText="1"/>
    </xf>
    <xf numFmtId="0" fontId="42" fillId="0" borderId="0" xfId="26" applyFont="1" applyBorder="1" applyAlignment="1">
      <alignment horizontal="center" vertical="center" wrapText="1"/>
    </xf>
    <xf numFmtId="0" fontId="42" fillId="0" borderId="0" xfId="26" applyFont="1" applyBorder="1" applyAlignment="1">
      <alignment horizontal="center"/>
    </xf>
    <xf numFmtId="0" fontId="11" fillId="0" borderId="0" xfId="26" applyFont="1" applyBorder="1" applyAlignment="1">
      <alignment horizontal="center"/>
    </xf>
    <xf numFmtId="0" fontId="8" fillId="0" borderId="0" xfId="26" applyBorder="1"/>
    <xf numFmtId="0" fontId="10" fillId="0" borderId="0" xfId="26" applyFont="1" applyBorder="1"/>
    <xf numFmtId="0" fontId="8" fillId="0" borderId="0" xfId="26" applyBorder="1" applyAlignment="1">
      <alignment horizontal="center"/>
    </xf>
    <xf numFmtId="167" fontId="8" fillId="0" borderId="0" xfId="31" applyNumberFormat="1" applyFont="1" applyFill="1" applyBorder="1" applyAlignment="1">
      <alignment horizontal="center"/>
    </xf>
    <xf numFmtId="0" fontId="45" fillId="0" borderId="0" xfId="26" applyFont="1" applyBorder="1"/>
    <xf numFmtId="0" fontId="46" fillId="0" borderId="0" xfId="26" applyFont="1" applyBorder="1" applyAlignment="1">
      <alignment horizontal="left"/>
    </xf>
    <xf numFmtId="0" fontId="46" fillId="0" borderId="0" xfId="26" applyFont="1" applyBorder="1" applyAlignment="1">
      <alignment horizontal="center"/>
    </xf>
    <xf numFmtId="1" fontId="46" fillId="0" borderId="0" xfId="26" applyNumberFormat="1" applyFont="1" applyBorder="1" applyAlignment="1">
      <alignment horizontal="center"/>
    </xf>
    <xf numFmtId="0" fontId="46" fillId="0" borderId="0" xfId="26" applyFont="1" applyBorder="1"/>
    <xf numFmtId="0" fontId="3" fillId="0" borderId="0" xfId="754"/>
    <xf numFmtId="0" fontId="3" fillId="0" borderId="0" xfId="754" applyAlignment="1">
      <alignment wrapText="1"/>
    </xf>
    <xf numFmtId="180" fontId="3" fillId="0" borderId="0" xfId="754" applyNumberFormat="1" applyAlignment="1">
      <alignment wrapText="1"/>
    </xf>
    <xf numFmtId="0" fontId="8" fillId="0" borderId="0" xfId="26"/>
    <xf numFmtId="0" fontId="8" fillId="0" borderId="0" xfId="26" applyAlignment="1">
      <alignment horizontal="right" vertical="top"/>
    </xf>
    <xf numFmtId="0" fontId="8" fillId="0" borderId="0" xfId="26" applyAlignment="1">
      <alignment wrapText="1"/>
    </xf>
    <xf numFmtId="180" fontId="8" fillId="0" borderId="0" xfId="26" applyNumberFormat="1" applyAlignment="1">
      <alignment wrapText="1"/>
    </xf>
    <xf numFmtId="0" fontId="8" fillId="0" borderId="0" xfId="524"/>
    <xf numFmtId="165" fontId="8" fillId="0" borderId="0" xfId="524" applyNumberFormat="1"/>
    <xf numFmtId="0" fontId="26" fillId="0" borderId="0" xfId="524" applyFont="1" applyBorder="1" applyAlignment="1">
      <alignment horizontal="center" vertical="top"/>
    </xf>
    <xf numFmtId="0" fontId="12" fillId="0" borderId="0" xfId="524" applyFont="1" applyBorder="1" applyAlignment="1">
      <alignment horizontal="left" vertical="top" wrapText="1"/>
    </xf>
    <xf numFmtId="0" fontId="12" fillId="0" borderId="0" xfId="524" applyFont="1" applyBorder="1" applyAlignment="1">
      <alignment horizontal="center"/>
    </xf>
    <xf numFmtId="1" fontId="12" fillId="0" borderId="0" xfId="524" applyNumberFormat="1" applyFont="1" applyBorder="1" applyAlignment="1">
      <alignment horizontal="center"/>
    </xf>
    <xf numFmtId="2" fontId="12" fillId="0" borderId="0" xfId="524" applyNumberFormat="1" applyFont="1" applyBorder="1" applyAlignment="1">
      <alignment horizontal="center"/>
    </xf>
    <xf numFmtId="0" fontId="12" fillId="0" borderId="0" xfId="524" quotePrefix="1" applyFont="1" applyBorder="1" applyAlignment="1">
      <alignment horizontal="left" vertical="top" wrapText="1"/>
    </xf>
    <xf numFmtId="167" fontId="12" fillId="0" borderId="0" xfId="524" applyNumberFormat="1" applyFont="1" applyBorder="1" applyAlignment="1">
      <alignment horizontal="center"/>
    </xf>
    <xf numFmtId="0" fontId="12" fillId="0" borderId="0" xfId="0" applyFont="1" applyAlignment="1">
      <alignment horizontal="right" vertical="center"/>
    </xf>
    <xf numFmtId="2" fontId="12" fillId="0" borderId="0" xfId="0" applyNumberFormat="1" applyFont="1" applyAlignment="1">
      <alignment horizontal="center" vertical="center"/>
    </xf>
    <xf numFmtId="2" fontId="12" fillId="0" borderId="0" xfId="0" applyNumberFormat="1" applyFont="1" applyBorder="1" applyAlignment="1">
      <alignment horizontal="center" vertical="top"/>
    </xf>
    <xf numFmtId="0" fontId="12" fillId="0" borderId="0" xfId="0" applyFont="1" applyAlignment="1">
      <alignment horizontal="right"/>
    </xf>
    <xf numFmtId="0" fontId="12" fillId="0" borderId="0" xfId="0" applyFont="1" applyBorder="1" applyAlignment="1">
      <alignment horizontal="center"/>
    </xf>
    <xf numFmtId="44" fontId="12" fillId="0" borderId="0" xfId="2" applyFont="1" applyBorder="1" applyAlignment="1"/>
    <xf numFmtId="44" fontId="12" fillId="0" borderId="0" xfId="2" applyFont="1"/>
    <xf numFmtId="2" fontId="12" fillId="0" borderId="0" xfId="0" applyNumberFormat="1" applyFont="1" applyBorder="1" applyAlignment="1">
      <alignment horizontal="center"/>
    </xf>
    <xf numFmtId="44" fontId="8" fillId="0" borderId="0" xfId="2"/>
    <xf numFmtId="0" fontId="12" fillId="0" borderId="1" xfId="0" applyFont="1" applyBorder="1" applyAlignment="1">
      <alignment vertical="top" wrapText="1"/>
    </xf>
    <xf numFmtId="0" fontId="12" fillId="0" borderId="1" xfId="0" applyFont="1" applyBorder="1" applyAlignment="1">
      <alignment horizontal="right"/>
    </xf>
    <xf numFmtId="0" fontId="12" fillId="0" borderId="1" xfId="0" applyFont="1" applyBorder="1" applyAlignment="1">
      <alignment horizontal="center"/>
    </xf>
    <xf numFmtId="44" fontId="12" fillId="0" borderId="1" xfId="2" applyFont="1" applyBorder="1"/>
    <xf numFmtId="0" fontId="12" fillId="0" borderId="0" xfId="0" applyFont="1" applyBorder="1" applyAlignment="1">
      <alignment horizontal="right"/>
    </xf>
    <xf numFmtId="44" fontId="12" fillId="0" borderId="0" xfId="2" applyFont="1" applyBorder="1"/>
    <xf numFmtId="0" fontId="13" fillId="0" borderId="0" xfId="524" applyFont="1"/>
    <xf numFmtId="0" fontId="10" fillId="0" borderId="0" xfId="524" applyFont="1"/>
    <xf numFmtId="165" fontId="10" fillId="0" borderId="0" xfId="524" applyNumberFormat="1" applyFont="1"/>
    <xf numFmtId="44" fontId="18" fillId="0" borderId="0" xfId="2" applyFont="1" applyAlignment="1">
      <alignment horizontal="center" vertical="center" wrapText="1"/>
    </xf>
    <xf numFmtId="44" fontId="13" fillId="0" borderId="0" xfId="2" applyFont="1" applyAlignment="1">
      <alignment horizontal="center"/>
    </xf>
    <xf numFmtId="44" fontId="13" fillId="0" borderId="2" xfId="2" applyFont="1" applyBorder="1" applyAlignment="1">
      <alignment horizontal="center" vertical="top"/>
    </xf>
    <xf numFmtId="44" fontId="12" fillId="0" borderId="0" xfId="2" applyFont="1" applyAlignment="1">
      <alignment horizontal="center"/>
    </xf>
    <xf numFmtId="44" fontId="12" fillId="0" borderId="0" xfId="2" applyFont="1" applyBorder="1" applyAlignment="1">
      <alignment horizontal="center"/>
    </xf>
    <xf numFmtId="44" fontId="12" fillId="0" borderId="0" xfId="2" applyFont="1" applyBorder="1" applyAlignment="1">
      <alignment horizontal="center" vertical="top"/>
    </xf>
    <xf numFmtId="44" fontId="12" fillId="0" borderId="1" xfId="2" applyFont="1" applyBorder="1" applyAlignment="1">
      <alignment horizontal="center"/>
    </xf>
    <xf numFmtId="165" fontId="12" fillId="0" borderId="0" xfId="0" applyNumberFormat="1" applyFont="1" applyAlignment="1">
      <alignment horizontal="center"/>
    </xf>
    <xf numFmtId="0" fontId="12" fillId="0" borderId="0" xfId="6" applyFont="1" applyAlignment="1">
      <alignment horizontal="center"/>
    </xf>
    <xf numFmtId="2" fontId="12" fillId="0" borderId="0" xfId="5" applyNumberFormat="1" applyFont="1" applyAlignment="1">
      <alignment horizontal="center"/>
    </xf>
    <xf numFmtId="0" fontId="12" fillId="0" borderId="0" xfId="5" applyFont="1" applyAlignment="1">
      <alignment horizontal="center"/>
    </xf>
    <xf numFmtId="1" fontId="12" fillId="0" borderId="0" xfId="5" applyNumberFormat="1" applyFont="1" applyAlignment="1">
      <alignment horizontal="center"/>
    </xf>
    <xf numFmtId="0" fontId="12" fillId="0" borderId="0" xfId="6" applyFont="1" applyAlignment="1">
      <alignment horizontal="center" vertical="center"/>
    </xf>
    <xf numFmtId="2" fontId="12" fillId="0" borderId="0" xfId="5" applyNumberFormat="1" applyFont="1" applyAlignment="1">
      <alignment horizontal="center" vertical="center"/>
    </xf>
    <xf numFmtId="0" fontId="12" fillId="0" borderId="0" xfId="5" applyFont="1" applyAlignment="1">
      <alignment horizontal="center" vertical="center"/>
    </xf>
    <xf numFmtId="44" fontId="12" fillId="0" borderId="0" xfId="2" applyFont="1" applyAlignment="1">
      <alignment horizontal="center" vertical="center"/>
    </xf>
    <xf numFmtId="0" fontId="12" fillId="0" borderId="0" xfId="6" applyFont="1" applyAlignment="1">
      <alignment horizontal="right"/>
    </xf>
    <xf numFmtId="44" fontId="12" fillId="0" borderId="0" xfId="2" applyFont="1" applyAlignment="1">
      <alignment vertical="top" wrapText="1"/>
    </xf>
    <xf numFmtId="165" fontId="12" fillId="0" borderId="0" xfId="5" applyNumberFormat="1" applyFont="1" applyAlignment="1">
      <alignment horizontal="center"/>
    </xf>
    <xf numFmtId="165" fontId="12" fillId="0" borderId="0" xfId="6" applyNumberFormat="1" applyFont="1" applyBorder="1" applyAlignment="1">
      <alignment horizontal="center"/>
    </xf>
    <xf numFmtId="1" fontId="12" fillId="0" borderId="0" xfId="6" applyNumberFormat="1" applyFont="1" applyAlignment="1">
      <alignment horizontal="center"/>
    </xf>
    <xf numFmtId="0" fontId="12" fillId="0" borderId="0" xfId="5" applyFont="1" applyAlignment="1">
      <alignment horizontal="right" vertical="center"/>
    </xf>
    <xf numFmtId="0" fontId="12" fillId="0" borderId="0" xfId="1" applyNumberFormat="1" applyFont="1" applyAlignment="1">
      <alignment horizontal="center"/>
    </xf>
    <xf numFmtId="1" fontId="12" fillId="0" borderId="0" xfId="5" applyNumberFormat="1" applyFont="1" applyAlignment="1">
      <alignment horizontal="center" vertical="center"/>
    </xf>
    <xf numFmtId="165" fontId="12" fillId="0" borderId="0" xfId="6" applyNumberFormat="1" applyFont="1" applyAlignment="1">
      <alignment horizontal="center"/>
    </xf>
    <xf numFmtId="0" fontId="81" fillId="0" borderId="0" xfId="754" applyFont="1" applyAlignment="1">
      <alignment wrapText="1"/>
    </xf>
    <xf numFmtId="180" fontId="81" fillId="0" borderId="0" xfId="754" applyNumberFormat="1" applyFont="1" applyAlignment="1">
      <alignment wrapText="1"/>
    </xf>
    <xf numFmtId="0" fontId="82" fillId="0" borderId="0" xfId="754" applyFont="1" applyAlignment="1">
      <alignment horizontal="center" vertical="top"/>
    </xf>
    <xf numFmtId="49" fontId="83" fillId="0" borderId="0" xfId="754" applyNumberFormat="1" applyFont="1" applyAlignment="1">
      <alignment horizontal="center" vertical="top"/>
    </xf>
    <xf numFmtId="49" fontId="26" fillId="0" borderId="0" xfId="754" applyNumberFormat="1" applyFont="1" applyAlignment="1">
      <alignment horizontal="center" vertical="top"/>
    </xf>
    <xf numFmtId="0" fontId="26" fillId="0" borderId="0" xfId="754" applyFont="1" applyAlignment="1">
      <alignment horizontal="center" vertical="top"/>
    </xf>
    <xf numFmtId="0" fontId="84" fillId="0" borderId="0" xfId="754" applyFont="1" applyAlignment="1">
      <alignment horizontal="center" vertical="top"/>
    </xf>
    <xf numFmtId="0" fontId="81" fillId="0" borderId="0" xfId="754" applyFont="1" applyAlignment="1">
      <alignment vertical="top" wrapText="1"/>
    </xf>
    <xf numFmtId="0" fontId="3" fillId="0" borderId="0" xfId="754" applyAlignment="1">
      <alignment vertical="top" wrapText="1"/>
    </xf>
    <xf numFmtId="0" fontId="18" fillId="0" borderId="1" xfId="6" applyFont="1" applyBorder="1" applyAlignment="1">
      <alignment vertical="center" wrapText="1"/>
    </xf>
    <xf numFmtId="0" fontId="18" fillId="0" borderId="0" xfId="6" applyFont="1" applyBorder="1" applyAlignment="1">
      <alignment horizontal="center" vertical="center" wrapText="1"/>
    </xf>
    <xf numFmtId="1" fontId="18" fillId="0" borderId="0" xfId="6" applyNumberFormat="1" applyFont="1" applyBorder="1" applyAlignment="1">
      <alignment horizontal="center" vertical="center" wrapText="1"/>
    </xf>
    <xf numFmtId="165" fontId="18" fillId="0" borderId="0" xfId="8" applyNumberFormat="1" applyFont="1" applyBorder="1" applyAlignment="1">
      <alignment horizontal="center" vertical="center" wrapText="1"/>
    </xf>
    <xf numFmtId="0" fontId="83" fillId="0" borderId="0" xfId="754" applyFont="1" applyAlignment="1">
      <alignment vertical="top" wrapText="1"/>
    </xf>
    <xf numFmtId="0" fontId="83" fillId="0" borderId="0" xfId="754" applyFont="1" applyAlignment="1">
      <alignment wrapText="1"/>
    </xf>
    <xf numFmtId="180" fontId="83" fillId="0" borderId="0" xfId="754" applyNumberFormat="1" applyFont="1" applyAlignment="1">
      <alignment wrapText="1"/>
    </xf>
    <xf numFmtId="0" fontId="82" fillId="0" borderId="0" xfId="754" applyFont="1"/>
    <xf numFmtId="0" fontId="82" fillId="0" borderId="0" xfId="754" applyFont="1" applyAlignment="1">
      <alignment vertical="top" wrapText="1"/>
    </xf>
    <xf numFmtId="0" fontId="82" fillId="0" borderId="0" xfId="754" applyFont="1" applyAlignment="1">
      <alignment wrapText="1"/>
    </xf>
    <xf numFmtId="180" fontId="82" fillId="0" borderId="0" xfId="754" applyNumberFormat="1" applyFont="1" applyAlignment="1">
      <alignment wrapText="1"/>
    </xf>
    <xf numFmtId="0" fontId="84" fillId="0" borderId="0" xfId="754" applyFont="1" applyAlignment="1">
      <alignment vertical="top" wrapText="1"/>
    </xf>
    <xf numFmtId="0" fontId="84" fillId="0" borderId="0" xfId="754" applyFont="1" applyAlignment="1">
      <alignment wrapText="1"/>
    </xf>
    <xf numFmtId="180" fontId="84" fillId="0" borderId="0" xfId="754" applyNumberFormat="1" applyFont="1" applyAlignment="1">
      <alignment wrapText="1"/>
    </xf>
    <xf numFmtId="0" fontId="84" fillId="0" borderId="0" xfId="754" applyFont="1"/>
    <xf numFmtId="0" fontId="18" fillId="0" borderId="1" xfId="26" applyFont="1" applyBorder="1" applyAlignment="1">
      <alignment horizontal="center" vertical="center" wrapText="1"/>
    </xf>
    <xf numFmtId="0" fontId="12" fillId="0" borderId="0" xfId="26" applyFont="1" applyBorder="1" applyAlignment="1">
      <alignment horizontal="left" vertical="top" wrapText="1"/>
    </xf>
    <xf numFmtId="0" fontId="12" fillId="0" borderId="0" xfId="26" applyFont="1" applyBorder="1" applyAlignment="1">
      <alignment horizontal="center"/>
    </xf>
    <xf numFmtId="1" fontId="12" fillId="0" borderId="0" xfId="26" applyNumberFormat="1" applyFont="1" applyBorder="1" applyAlignment="1">
      <alignment horizontal="center"/>
    </xf>
    <xf numFmtId="2" fontId="12" fillId="0" borderId="0" xfId="26" applyNumberFormat="1" applyFont="1" applyBorder="1" applyAlignment="1">
      <alignment horizontal="center"/>
    </xf>
    <xf numFmtId="0" fontId="12" fillId="0" borderId="0" xfId="26" quotePrefix="1" applyFont="1" applyBorder="1" applyAlignment="1">
      <alignment horizontal="left" vertical="top" wrapText="1"/>
    </xf>
    <xf numFmtId="167" fontId="12" fillId="0" borderId="0" xfId="26" applyNumberFormat="1" applyFont="1" applyBorder="1" applyAlignment="1">
      <alignment horizontal="center"/>
    </xf>
    <xf numFmtId="0" fontId="12" fillId="0" borderId="0" xfId="29" quotePrefix="1" applyFont="1" applyFill="1" applyBorder="1" applyAlignment="1">
      <alignment horizontal="left" vertical="top" wrapText="1"/>
    </xf>
    <xf numFmtId="0" fontId="12" fillId="0" borderId="0" xfId="26" applyFont="1" applyBorder="1" applyAlignment="1">
      <alignment horizontal="left"/>
    </xf>
    <xf numFmtId="0" fontId="86" fillId="0" borderId="0" xfId="26" applyFont="1" applyBorder="1" applyAlignment="1">
      <alignment horizontal="center"/>
    </xf>
    <xf numFmtId="0" fontId="12" fillId="0" borderId="0" xfId="30" applyFont="1" applyFill="1" applyBorder="1" applyAlignment="1">
      <alignment horizontal="left" vertical="top" wrapText="1"/>
    </xf>
    <xf numFmtId="0" fontId="12" fillId="0" borderId="0" xfId="30" applyFont="1" applyFill="1" applyBorder="1" applyAlignment="1">
      <alignment horizontal="center"/>
    </xf>
    <xf numFmtId="1" fontId="12" fillId="0" borderId="0" xfId="30" applyNumberFormat="1" applyFont="1" applyFill="1" applyBorder="1" applyAlignment="1">
      <alignment horizontal="center"/>
    </xf>
    <xf numFmtId="167" fontId="12" fillId="0" borderId="0" xfId="31" applyNumberFormat="1" applyFont="1" applyFill="1" applyBorder="1" applyAlignment="1">
      <alignment horizontal="center"/>
    </xf>
    <xf numFmtId="2" fontId="12" fillId="0" borderId="0" xfId="26" quotePrefix="1" applyNumberFormat="1" applyFont="1" applyFill="1" applyBorder="1" applyAlignment="1">
      <alignment horizontal="left" vertical="top" wrapText="1"/>
    </xf>
    <xf numFmtId="0" fontId="12" fillId="0" borderId="0" xfId="26" applyFont="1" applyFill="1" applyBorder="1" applyAlignment="1">
      <alignment horizontal="center"/>
    </xf>
    <xf numFmtId="0" fontId="12" fillId="0" borderId="0" xfId="26" quotePrefix="1" applyFont="1" applyBorder="1" applyAlignment="1">
      <alignment horizontal="left"/>
    </xf>
    <xf numFmtId="0" fontId="12" fillId="0" borderId="0" xfId="26" applyFont="1" applyBorder="1" applyAlignment="1">
      <alignment horizontal="left" wrapText="1"/>
    </xf>
    <xf numFmtId="0" fontId="12" fillId="0" borderId="0" xfId="26" applyNumberFormat="1" applyFont="1" applyFill="1" applyBorder="1" applyAlignment="1">
      <alignment horizontal="left" vertical="top" wrapText="1"/>
    </xf>
    <xf numFmtId="0" fontId="82" fillId="0" borderId="0" xfId="26" applyFont="1" applyBorder="1" applyAlignment="1">
      <alignment horizontal="left"/>
    </xf>
    <xf numFmtId="0" fontId="82" fillId="0" borderId="0" xfId="26" applyFont="1" applyBorder="1" applyAlignment="1">
      <alignment horizontal="center"/>
    </xf>
    <xf numFmtId="1" fontId="86" fillId="0" borderId="0" xfId="26" applyNumberFormat="1" applyFont="1" applyBorder="1" applyAlignment="1">
      <alignment horizontal="center"/>
    </xf>
    <xf numFmtId="0" fontId="82" fillId="0" borderId="0" xfId="26" applyNumberFormat="1" applyFont="1" applyFill="1" applyBorder="1" applyAlignment="1">
      <alignment horizontal="left" vertical="top" wrapText="1"/>
    </xf>
    <xf numFmtId="0" fontId="12" fillId="0" borderId="0" xfId="26" quotePrefix="1" applyNumberFormat="1" applyFont="1" applyFill="1" applyBorder="1" applyAlignment="1">
      <alignment horizontal="left" vertical="top"/>
    </xf>
    <xf numFmtId="0" fontId="12" fillId="0" borderId="0" xfId="29" applyFont="1" applyFill="1" applyBorder="1" applyAlignment="1">
      <alignment horizontal="left" vertical="top" wrapText="1"/>
    </xf>
    <xf numFmtId="173" fontId="12" fillId="0" borderId="0" xfId="29" applyNumberFormat="1" applyFont="1" applyFill="1" applyBorder="1" applyAlignment="1">
      <alignment horizontal="center" wrapText="1"/>
    </xf>
    <xf numFmtId="1" fontId="16" fillId="0" borderId="0" xfId="29" applyNumberFormat="1" applyFont="1" applyBorder="1" applyAlignment="1">
      <alignment horizontal="center"/>
    </xf>
    <xf numFmtId="167" fontId="12" fillId="0" borderId="0" xfId="32" applyNumberFormat="1" applyFont="1" applyFill="1" applyBorder="1" applyAlignment="1">
      <alignment horizontal="center" wrapText="1"/>
    </xf>
    <xf numFmtId="0" fontId="86" fillId="0" borderId="0" xfId="29" quotePrefix="1" applyFont="1" applyFill="1" applyBorder="1" applyAlignment="1">
      <alignment horizontal="left" vertical="top" wrapText="1"/>
    </xf>
    <xf numFmtId="173" fontId="86" fillId="0" borderId="0" xfId="29" applyNumberFormat="1" applyFont="1" applyFill="1" applyBorder="1" applyAlignment="1">
      <alignment horizontal="center" wrapText="1"/>
    </xf>
    <xf numFmtId="1" fontId="88" fillId="0" borderId="0" xfId="29" applyNumberFormat="1" applyFont="1" applyBorder="1" applyAlignment="1">
      <alignment horizontal="center"/>
    </xf>
    <xf numFmtId="167" fontId="86" fillId="0" borderId="0" xfId="32" applyNumberFormat="1" applyFont="1" applyFill="1" applyBorder="1" applyAlignment="1">
      <alignment horizontal="center" wrapText="1"/>
    </xf>
    <xf numFmtId="0" fontId="12" fillId="0" borderId="0" xfId="26" applyFont="1" applyBorder="1"/>
    <xf numFmtId="0" fontId="12" fillId="0" borderId="0" xfId="26" quotePrefix="1" applyFont="1" applyBorder="1" applyAlignment="1">
      <alignment horizontal="left" vertical="center" wrapText="1"/>
    </xf>
    <xf numFmtId="0" fontId="12" fillId="0" borderId="0" xfId="26" applyFont="1" applyBorder="1" applyAlignment="1">
      <alignment horizontal="left" vertical="center" wrapText="1"/>
    </xf>
    <xf numFmtId="1" fontId="82" fillId="0" borderId="0" xfId="26" applyNumberFormat="1" applyFont="1" applyBorder="1" applyAlignment="1">
      <alignment horizontal="center"/>
    </xf>
    <xf numFmtId="0" fontId="82" fillId="0" borderId="0" xfId="26" applyFont="1" applyBorder="1" applyAlignment="1">
      <alignment horizontal="center" vertical="top"/>
    </xf>
    <xf numFmtId="16" fontId="12" fillId="0" borderId="0" xfId="30" applyNumberFormat="1" applyFont="1" applyFill="1" applyBorder="1" applyAlignment="1">
      <alignment horizontal="center" vertical="top"/>
    </xf>
    <xf numFmtId="0" fontId="82" fillId="0" borderId="0" xfId="26" applyFont="1" applyBorder="1"/>
    <xf numFmtId="0" fontId="12" fillId="0" borderId="0" xfId="26" applyFont="1" applyBorder="1" applyAlignment="1">
      <alignment horizontal="center" vertical="top"/>
    </xf>
    <xf numFmtId="172" fontId="12" fillId="0" borderId="0" xfId="29" applyNumberFormat="1" applyFont="1" applyFill="1" applyBorder="1" applyAlignment="1">
      <alignment horizontal="center" vertical="top" wrapText="1"/>
    </xf>
    <xf numFmtId="0" fontId="18" fillId="0" borderId="1" xfId="26" applyFont="1" applyBorder="1" applyAlignment="1">
      <alignment horizontal="right" vertical="center" wrapText="1"/>
    </xf>
    <xf numFmtId="0" fontId="11" fillId="0" borderId="0" xfId="26" applyFont="1" applyBorder="1" applyAlignment="1">
      <alignment horizontal="right"/>
    </xf>
    <xf numFmtId="168" fontId="12" fillId="0" borderId="0" xfId="26" applyNumberFormat="1" applyFont="1" applyBorder="1" applyAlignment="1">
      <alignment horizontal="right"/>
    </xf>
    <xf numFmtId="0" fontId="86" fillId="0" borderId="0" xfId="26" applyFont="1" applyBorder="1" applyAlignment="1">
      <alignment horizontal="right"/>
    </xf>
    <xf numFmtId="0" fontId="12" fillId="0" borderId="0" xfId="30" applyFont="1" applyBorder="1" applyAlignment="1">
      <alignment horizontal="right"/>
    </xf>
    <xf numFmtId="167" fontId="12" fillId="0" borderId="0" xfId="26" applyNumberFormat="1" applyFont="1" applyFill="1" applyBorder="1" applyAlignment="1">
      <alignment horizontal="right"/>
    </xf>
    <xf numFmtId="0" fontId="12" fillId="0" borderId="0" xfId="26" applyFont="1" applyBorder="1" applyAlignment="1">
      <alignment horizontal="right"/>
    </xf>
    <xf numFmtId="167" fontId="12" fillId="0" borderId="0" xfId="26" applyNumberFormat="1" applyFont="1" applyBorder="1" applyAlignment="1">
      <alignment horizontal="right"/>
    </xf>
    <xf numFmtId="167" fontId="12" fillId="0" borderId="0" xfId="32" applyNumberFormat="1" applyFont="1" applyFill="1" applyBorder="1" applyAlignment="1">
      <alignment horizontal="right" wrapText="1"/>
    </xf>
    <xf numFmtId="167" fontId="86" fillId="0" borderId="0" xfId="32" applyNumberFormat="1" applyFont="1" applyFill="1" applyBorder="1" applyAlignment="1">
      <alignment horizontal="right" wrapText="1"/>
    </xf>
    <xf numFmtId="0" fontId="82" fillId="0" borderId="0" xfId="26" applyFont="1" applyBorder="1" applyAlignment="1">
      <alignment horizontal="right"/>
    </xf>
    <xf numFmtId="0" fontId="46" fillId="0" borderId="0" xfId="26" applyFont="1" applyBorder="1" applyAlignment="1">
      <alignment horizontal="right"/>
    </xf>
    <xf numFmtId="0" fontId="8" fillId="0" borderId="0" xfId="26" applyBorder="1" applyAlignment="1">
      <alignment horizontal="right"/>
    </xf>
    <xf numFmtId="0" fontId="16" fillId="0" borderId="0" xfId="28" applyFont="1" applyFill="1" applyBorder="1"/>
    <xf numFmtId="168" fontId="18" fillId="0" borderId="0" xfId="8" applyNumberFormat="1" applyFont="1" applyAlignment="1">
      <alignment horizontal="right" vertical="center" wrapText="1"/>
    </xf>
    <xf numFmtId="168" fontId="12" fillId="0" borderId="0" xfId="0" applyNumberFormat="1" applyFont="1" applyAlignment="1">
      <alignment horizontal="right"/>
    </xf>
    <xf numFmtId="168" fontId="12" fillId="0" borderId="1" xfId="3" applyNumberFormat="1" applyFont="1" applyFill="1" applyBorder="1" applyAlignment="1">
      <alignment horizontal="right"/>
    </xf>
    <xf numFmtId="168" fontId="13" fillId="0" borderId="0" xfId="3" applyNumberFormat="1" applyFont="1" applyBorder="1" applyAlignment="1">
      <alignment horizontal="right"/>
    </xf>
    <xf numFmtId="168" fontId="13" fillId="0" borderId="0" xfId="1" applyNumberFormat="1" applyFont="1" applyAlignment="1">
      <alignment horizontal="right"/>
    </xf>
    <xf numFmtId="168" fontId="12" fillId="0" borderId="0" xfId="0" applyNumberFormat="1" applyFont="1" applyBorder="1" applyAlignment="1">
      <alignment horizontal="right"/>
    </xf>
    <xf numFmtId="0" fontId="12" fillId="0" borderId="0" xfId="6" applyFont="1" applyAlignment="1">
      <alignment horizontal="left"/>
    </xf>
    <xf numFmtId="2" fontId="12" fillId="0" borderId="0" xfId="6" applyNumberFormat="1" applyFont="1" applyBorder="1" applyAlignment="1">
      <alignment horizontal="center"/>
    </xf>
    <xf numFmtId="2" fontId="12" fillId="0" borderId="0" xfId="0" applyNumberFormat="1" applyFont="1" applyAlignment="1">
      <alignment horizontal="center"/>
    </xf>
    <xf numFmtId="0" fontId="12" fillId="0" borderId="0" xfId="5" applyFont="1" applyAlignment="1">
      <alignment horizontal="right"/>
    </xf>
    <xf numFmtId="4" fontId="30" fillId="0" borderId="0" xfId="25" applyNumberFormat="1" applyFont="1" applyFill="1" applyAlignment="1">
      <alignment horizontal="right"/>
    </xf>
    <xf numFmtId="4" fontId="27" fillId="0" borderId="2" xfId="25" applyNumberFormat="1" applyFont="1" applyFill="1" applyBorder="1" applyAlignment="1">
      <alignment horizontal="right"/>
    </xf>
    <xf numFmtId="1" fontId="8" fillId="0" borderId="0" xfId="542" applyNumberFormat="1" applyFont="1" applyFill="1" applyBorder="1" applyAlignment="1">
      <alignment horizontal="center"/>
    </xf>
    <xf numFmtId="49" fontId="87" fillId="0" borderId="0" xfId="26" applyNumberFormat="1" applyFont="1" applyAlignment="1">
      <alignment horizontal="right" vertical="top"/>
    </xf>
    <xf numFmtId="0" fontId="87" fillId="0" borderId="0" xfId="26" applyFont="1" applyAlignment="1">
      <alignment wrapText="1"/>
    </xf>
    <xf numFmtId="180" fontId="87" fillId="0" borderId="0" xfId="26" applyNumberFormat="1" applyFont="1" applyAlignment="1">
      <alignment wrapText="1"/>
    </xf>
    <xf numFmtId="0" fontId="12" fillId="0" borderId="0" xfId="26" applyFont="1"/>
    <xf numFmtId="0" fontId="12" fillId="0" borderId="0" xfId="26" applyFont="1" applyAlignment="1">
      <alignment horizontal="right" vertical="top"/>
    </xf>
    <xf numFmtId="0" fontId="12" fillId="0" borderId="0" xfId="26" applyFont="1" applyAlignment="1">
      <alignment wrapText="1"/>
    </xf>
    <xf numFmtId="180" fontId="12" fillId="0" borderId="0" xfId="26" applyNumberFormat="1" applyFont="1" applyAlignment="1">
      <alignment wrapText="1"/>
    </xf>
    <xf numFmtId="49" fontId="13" fillId="0" borderId="0" xfId="26" applyNumberFormat="1" applyFont="1" applyAlignment="1">
      <alignment horizontal="right" vertical="top"/>
    </xf>
    <xf numFmtId="0" fontId="13" fillId="0" borderId="0" xfId="26" applyFont="1" applyAlignment="1">
      <alignment horizontal="right" vertical="top"/>
    </xf>
    <xf numFmtId="0" fontId="12" fillId="0" borderId="0" xfId="28" applyFont="1" applyFill="1" applyBorder="1" applyAlignment="1">
      <alignment horizontal="right"/>
    </xf>
    <xf numFmtId="0" fontId="12" fillId="0" borderId="0" xfId="28" applyFont="1" applyFill="1" applyBorder="1" applyAlignment="1">
      <alignment horizontal="center"/>
    </xf>
    <xf numFmtId="1" fontId="12" fillId="0" borderId="0" xfId="28" applyNumberFormat="1" applyFont="1" applyFill="1" applyBorder="1" applyAlignment="1">
      <alignment horizontal="center"/>
    </xf>
    <xf numFmtId="167" fontId="12" fillId="0" borderId="0" xfId="28" applyNumberFormat="1" applyFont="1" applyFill="1" applyBorder="1" applyAlignment="1">
      <alignment horizontal="right"/>
    </xf>
    <xf numFmtId="44" fontId="13" fillId="0" borderId="0" xfId="2" applyFont="1" applyFill="1" applyBorder="1" applyAlignment="1">
      <alignment horizontal="right"/>
    </xf>
    <xf numFmtId="44" fontId="13" fillId="0" borderId="0" xfId="2" applyFont="1" applyAlignment="1">
      <alignment horizontal="right"/>
    </xf>
    <xf numFmtId="44" fontId="13" fillId="0" borderId="0" xfId="2" applyFont="1" applyBorder="1" applyAlignment="1">
      <alignment horizontal="right"/>
    </xf>
    <xf numFmtId="44" fontId="13" fillId="0" borderId="2" xfId="2" applyFont="1" applyBorder="1" applyAlignment="1">
      <alignment horizontal="right"/>
    </xf>
    <xf numFmtId="0" fontId="18" fillId="0" borderId="1" xfId="524" applyFont="1" applyBorder="1" applyAlignment="1">
      <alignment horizontal="center" vertical="center" wrapText="1"/>
    </xf>
    <xf numFmtId="44" fontId="18" fillId="0" borderId="1" xfId="2" applyFont="1" applyBorder="1" applyAlignment="1">
      <alignment horizontal="center" vertical="center" wrapText="1"/>
    </xf>
    <xf numFmtId="168" fontId="18" fillId="0" borderId="1" xfId="8" applyNumberFormat="1" applyFont="1" applyBorder="1" applyAlignment="1">
      <alignment horizontal="right" vertical="center" wrapText="1"/>
    </xf>
    <xf numFmtId="0" fontId="12" fillId="0" borderId="0" xfId="0" applyFont="1" applyAlignment="1">
      <alignment horizontal="left" vertical="top" wrapText="1"/>
    </xf>
    <xf numFmtId="0" fontId="12" fillId="0" borderId="0" xfId="6" applyFont="1" applyBorder="1" applyAlignment="1" applyProtection="1">
      <alignment horizontal="left" vertical="top" wrapText="1"/>
    </xf>
    <xf numFmtId="0" fontId="13" fillId="0" borderId="0" xfId="26" applyFont="1" applyAlignment="1">
      <alignment wrapText="1"/>
    </xf>
    <xf numFmtId="0" fontId="12" fillId="0" borderId="0" xfId="26" applyFont="1" applyAlignment="1">
      <alignment wrapText="1"/>
    </xf>
    <xf numFmtId="165" fontId="12" fillId="0" borderId="1" xfId="0" applyNumberFormat="1" applyFont="1" applyBorder="1" applyAlignment="1">
      <alignment horizontal="center"/>
    </xf>
    <xf numFmtId="1" fontId="12" fillId="0" borderId="1" xfId="8" applyNumberFormat="1" applyFont="1" applyBorder="1" applyAlignment="1">
      <alignment horizontal="center"/>
    </xf>
    <xf numFmtId="0" fontId="87" fillId="0" borderId="0" xfId="26" applyFont="1" applyAlignment="1">
      <alignment horizontal="left" vertical="top" wrapText="1"/>
    </xf>
    <xf numFmtId="49" fontId="13" fillId="0" borderId="0" xfId="26" applyNumberFormat="1" applyFont="1" applyAlignment="1">
      <alignment horizontal="center" vertical="top"/>
    </xf>
    <xf numFmtId="49" fontId="13" fillId="0" borderId="0" xfId="26" applyNumberFormat="1" applyFont="1" applyAlignment="1">
      <alignment horizontal="right" vertical="center"/>
    </xf>
    <xf numFmtId="0" fontId="13" fillId="0" borderId="0" xfId="26" applyFont="1" applyAlignment="1">
      <alignment vertical="center" wrapText="1"/>
    </xf>
    <xf numFmtId="0" fontId="12" fillId="0" borderId="0" xfId="26" applyFont="1" applyAlignment="1">
      <alignment vertical="center" wrapText="1"/>
    </xf>
    <xf numFmtId="0" fontId="13" fillId="0" borderId="0" xfId="28" applyFont="1" applyFill="1" applyBorder="1" applyAlignment="1"/>
    <xf numFmtId="0" fontId="12" fillId="0" borderId="0" xfId="0" applyFont="1" applyAlignment="1">
      <alignment vertical="top" wrapText="1"/>
    </xf>
    <xf numFmtId="2" fontId="13" fillId="0" borderId="0" xfId="0" applyNumberFormat="1" applyFont="1" applyBorder="1" applyAlignment="1">
      <alignment horizontal="center"/>
    </xf>
    <xf numFmtId="43" fontId="13" fillId="0" borderId="0" xfId="1" applyFont="1" applyBorder="1" applyAlignment="1">
      <alignment horizontal="right"/>
    </xf>
    <xf numFmtId="0" fontId="12" fillId="0" borderId="0" xfId="0" applyFont="1" applyAlignment="1">
      <alignment horizontal="center" vertical="center"/>
    </xf>
    <xf numFmtId="2" fontId="18" fillId="0" borderId="1" xfId="756" applyNumberFormat="1" applyFont="1" applyBorder="1" applyAlignment="1">
      <alignment horizontal="center" vertical="center" wrapText="1"/>
    </xf>
    <xf numFmtId="0" fontId="18" fillId="0" borderId="1" xfId="756" applyFont="1" applyBorder="1" applyAlignment="1">
      <alignment horizontal="center" vertical="center" wrapText="1"/>
    </xf>
    <xf numFmtId="0" fontId="18" fillId="0" borderId="0" xfId="756" applyFont="1" applyAlignment="1">
      <alignment horizontal="center" vertical="center" wrapText="1"/>
    </xf>
    <xf numFmtId="43" fontId="18" fillId="0" borderId="0" xfId="757" applyFont="1" applyAlignment="1">
      <alignment horizontal="center" vertical="center" wrapText="1"/>
    </xf>
    <xf numFmtId="0" fontId="12" fillId="0" borderId="0" xfId="662" applyFont="1"/>
    <xf numFmtId="2" fontId="13" fillId="0" borderId="0" xfId="662" applyNumberFormat="1" applyFont="1" applyAlignment="1">
      <alignment vertical="top"/>
    </xf>
    <xf numFmtId="0" fontId="12" fillId="0" borderId="0" xfId="524" applyFont="1" applyAlignment="1">
      <alignment horizontal="justify" vertical="top" wrapText="1"/>
    </xf>
    <xf numFmtId="0" fontId="12" fillId="0" borderId="0" xfId="756" applyFont="1" applyAlignment="1">
      <alignment horizontal="center"/>
    </xf>
    <xf numFmtId="2" fontId="12" fillId="0" borderId="0" xfId="662" applyNumberFormat="1" applyFont="1" applyAlignment="1">
      <alignment horizontal="center"/>
    </xf>
    <xf numFmtId="0" fontId="12" fillId="0" borderId="0" xfId="662" applyFont="1" applyAlignment="1">
      <alignment horizontal="center"/>
    </xf>
    <xf numFmtId="4" fontId="12" fillId="0" borderId="0" xfId="662" applyNumberFormat="1" applyFont="1" applyAlignment="1">
      <alignment horizontal="right"/>
    </xf>
    <xf numFmtId="4" fontId="12" fillId="0" borderId="0" xfId="2" applyNumberFormat="1" applyFont="1" applyAlignment="1">
      <alignment horizontal="right"/>
    </xf>
    <xf numFmtId="0" fontId="8" fillId="0" borderId="0" xfId="524" applyBorder="1" applyAlignment="1">
      <alignment horizontal="center"/>
    </xf>
    <xf numFmtId="2" fontId="8" fillId="0" borderId="0" xfId="524" applyNumberFormat="1" applyBorder="1" applyAlignment="1">
      <alignment horizontal="center"/>
    </xf>
    <xf numFmtId="0" fontId="12" fillId="0" borderId="0" xfId="662" applyFont="1" applyBorder="1" applyAlignment="1">
      <alignment horizontal="center"/>
    </xf>
    <xf numFmtId="4" fontId="8" fillId="0" borderId="0" xfId="524" applyNumberFormat="1" applyBorder="1"/>
    <xf numFmtId="0" fontId="12" fillId="0" borderId="0" xfId="524" quotePrefix="1" applyFont="1" applyAlignment="1">
      <alignment horizontal="justify" vertical="top" wrapText="1"/>
    </xf>
    <xf numFmtId="4" fontId="12" fillId="0" borderId="1" xfId="662" applyNumberFormat="1" applyFont="1" applyBorder="1" applyAlignment="1">
      <alignment horizontal="right"/>
    </xf>
    <xf numFmtId="2" fontId="13" fillId="0" borderId="2" xfId="662" applyNumberFormat="1" applyFont="1" applyBorder="1"/>
    <xf numFmtId="0" fontId="13" fillId="0" borderId="2" xfId="662" applyFont="1" applyBorder="1" applyAlignment="1"/>
    <xf numFmtId="0" fontId="13" fillId="0" borderId="2" xfId="662" applyFont="1" applyBorder="1"/>
    <xf numFmtId="4" fontId="27" fillId="0" borderId="0" xfId="758" applyNumberFormat="1" applyFont="1" applyFill="1" applyBorder="1" applyAlignment="1">
      <alignment horizontal="right"/>
    </xf>
    <xf numFmtId="4" fontId="13" fillId="0" borderId="2" xfId="2" applyNumberFormat="1" applyFont="1" applyBorder="1" applyAlignment="1">
      <alignment horizontal="right" vertical="top"/>
    </xf>
    <xf numFmtId="0" fontId="12" fillId="0" borderId="0" xfId="524" applyFont="1" applyAlignment="1">
      <alignment vertical="top" wrapText="1"/>
    </xf>
    <xf numFmtId="0" fontId="12" fillId="0" borderId="0" xfId="662" applyFont="1" applyAlignment="1">
      <alignment horizontal="left"/>
    </xf>
    <xf numFmtId="0" fontId="12" fillId="0" borderId="0" xfId="524" applyFont="1"/>
    <xf numFmtId="0" fontId="12" fillId="0" borderId="0" xfId="524" applyFont="1" applyAlignment="1">
      <alignment horizontal="center"/>
    </xf>
    <xf numFmtId="2" fontId="12" fillId="0" borderId="0" xfId="662" applyNumberFormat="1" applyFont="1"/>
    <xf numFmtId="0" fontId="12" fillId="0" borderId="0" xfId="524" applyFont="1" applyBorder="1" applyAlignment="1">
      <alignment horizontal="justify" vertical="top" wrapText="1"/>
    </xf>
    <xf numFmtId="0" fontId="13" fillId="0" borderId="0" xfId="662" applyFont="1" applyBorder="1" applyAlignment="1"/>
    <xf numFmtId="0" fontId="0" fillId="0" borderId="0" xfId="0" applyBorder="1" applyAlignment="1">
      <alignment horizontal="left" vertical="top" wrapText="1"/>
    </xf>
    <xf numFmtId="0" fontId="9" fillId="0" borderId="0" xfId="0" applyFont="1" applyBorder="1" applyAlignment="1">
      <alignment horizontal="left" wrapText="1"/>
    </xf>
    <xf numFmtId="0" fontId="9" fillId="0" borderId="0" xfId="0" applyFont="1" applyBorder="1" applyAlignment="1">
      <alignment horizontal="left"/>
    </xf>
    <xf numFmtId="164" fontId="9" fillId="0" borderId="0" xfId="0" applyNumberFormat="1" applyFont="1" applyBorder="1" applyAlignment="1">
      <alignment horizontal="left" vertical="top" wrapText="1"/>
    </xf>
    <xf numFmtId="0" fontId="9" fillId="0" borderId="0" xfId="0" applyFont="1" applyBorder="1" applyAlignment="1" applyProtection="1">
      <alignment horizontal="left" vertical="center" wrapText="1"/>
    </xf>
    <xf numFmtId="0" fontId="10" fillId="0" borderId="0" xfId="0" applyFont="1" applyBorder="1" applyAlignment="1">
      <alignment horizontal="center"/>
    </xf>
    <xf numFmtId="0" fontId="12" fillId="0" borderId="0" xfId="0" applyFont="1" applyAlignment="1">
      <alignment horizontal="left" vertical="top" wrapText="1"/>
    </xf>
    <xf numFmtId="0" fontId="12" fillId="0" borderId="0" xfId="0" applyFont="1" applyAlignment="1">
      <alignment horizontal="left" vertical="top"/>
    </xf>
    <xf numFmtId="0" fontId="12" fillId="0" borderId="0" xfId="0" applyFont="1" applyAlignment="1">
      <alignment horizontal="center" vertical="top" wrapText="1"/>
    </xf>
    <xf numFmtId="0" fontId="12" fillId="0" borderId="0" xfId="24" applyFont="1" applyAlignment="1">
      <alignment horizontal="left" vertical="top" wrapText="1"/>
    </xf>
    <xf numFmtId="0" fontId="12" fillId="0" borderId="0" xfId="24" applyFont="1" applyAlignment="1">
      <alignment horizontal="left" vertical="top"/>
    </xf>
    <xf numFmtId="0" fontId="23" fillId="0" borderId="0" xfId="6" applyFont="1" applyAlignment="1">
      <alignment horizontal="left" vertical="center" wrapText="1"/>
    </xf>
    <xf numFmtId="0" fontId="20" fillId="0" borderId="0" xfId="0" applyFont="1" applyBorder="1" applyAlignment="1">
      <alignment horizontal="left" wrapText="1"/>
    </xf>
    <xf numFmtId="0" fontId="18" fillId="0" borderId="1" xfId="6" applyFont="1" applyBorder="1" applyAlignment="1">
      <alignment horizontal="center" vertical="center" wrapText="1"/>
    </xf>
    <xf numFmtId="0" fontId="12" fillId="0" borderId="0" xfId="0" applyFont="1" applyBorder="1" applyAlignment="1">
      <alignment horizontal="left" vertical="top" wrapText="1"/>
    </xf>
    <xf numFmtId="0" fontId="13" fillId="0" borderId="0" xfId="0" applyFont="1" applyBorder="1" applyAlignment="1">
      <alignment horizontal="right"/>
    </xf>
    <xf numFmtId="0" fontId="12" fillId="0" borderId="0" xfId="0" applyFont="1" applyBorder="1" applyAlignment="1">
      <alignment horizontal="left" wrapText="1"/>
    </xf>
    <xf numFmtId="0" fontId="12" fillId="0" borderId="0" xfId="5" applyFont="1" applyAlignment="1">
      <alignment vertical="top" wrapText="1"/>
    </xf>
    <xf numFmtId="0" fontId="9" fillId="0" borderId="0" xfId="0" applyFont="1" applyAlignment="1">
      <alignment wrapText="1"/>
    </xf>
    <xf numFmtId="0" fontId="10" fillId="0" borderId="0" xfId="0" applyFont="1" applyAlignment="1">
      <alignment horizontal="left"/>
    </xf>
    <xf numFmtId="0" fontId="13" fillId="0" borderId="0" xfId="5" applyFont="1" applyAlignment="1">
      <alignment horizontal="center"/>
    </xf>
    <xf numFmtId="0" fontId="12" fillId="0" borderId="0" xfId="5" applyFont="1" applyAlignment="1">
      <alignment horizontal="left" vertical="top"/>
    </xf>
    <xf numFmtId="0" fontId="12" fillId="0" borderId="1" xfId="5" applyFont="1" applyBorder="1" applyAlignment="1">
      <alignment horizontal="left" vertical="top"/>
    </xf>
    <xf numFmtId="0" fontId="12" fillId="0" borderId="0" xfId="5" applyFont="1" applyAlignment="1">
      <alignment horizontal="left" vertical="top" wrapText="1"/>
    </xf>
    <xf numFmtId="0" fontId="18" fillId="0" borderId="0" xfId="6" applyFont="1" applyAlignment="1">
      <alignment horizontal="center" vertical="center" wrapText="1"/>
    </xf>
    <xf numFmtId="0" fontId="12" fillId="0" borderId="0" xfId="0" applyFont="1" applyAlignment="1">
      <alignment vertical="top" wrapText="1"/>
    </xf>
    <xf numFmtId="0" fontId="13" fillId="0" borderId="2" xfId="5" applyFont="1" applyBorder="1" applyAlignment="1">
      <alignment horizontal="center"/>
    </xf>
    <xf numFmtId="0" fontId="12" fillId="0" borderId="0" xfId="0" applyFont="1" applyBorder="1" applyAlignment="1">
      <alignment vertical="top" wrapText="1"/>
    </xf>
    <xf numFmtId="0" fontId="12" fillId="0" borderId="0" xfId="0" applyFont="1" applyBorder="1" applyAlignment="1">
      <alignment horizontal="left" vertical="top"/>
    </xf>
    <xf numFmtId="0" fontId="12" fillId="0" borderId="0" xfId="0" applyFont="1" applyAlignment="1">
      <alignment horizontal="right" vertical="top" wrapText="1"/>
    </xf>
    <xf numFmtId="0" fontId="20" fillId="0" borderId="0" xfId="0" applyFont="1" applyAlignment="1">
      <alignment horizontal="left" vertical="top" wrapText="1"/>
    </xf>
    <xf numFmtId="0" fontId="12" fillId="0" borderId="0" xfId="0" applyFont="1" applyAlignment="1">
      <alignment horizontal="right" vertical="center" wrapText="1"/>
    </xf>
    <xf numFmtId="0" fontId="12" fillId="0" borderId="0" xfId="0" applyFont="1" applyBorder="1" applyAlignment="1">
      <alignment horizontal="right" vertical="top" wrapText="1"/>
    </xf>
    <xf numFmtId="0" fontId="43" fillId="0" borderId="0" xfId="524" applyFont="1" applyBorder="1" applyAlignment="1">
      <alignment horizontal="left" vertical="top" wrapText="1"/>
    </xf>
    <xf numFmtId="0" fontId="22" fillId="0" borderId="0" xfId="0" applyFont="1" applyAlignment="1">
      <alignment horizontal="left" vertical="top" wrapText="1"/>
    </xf>
    <xf numFmtId="0" fontId="12" fillId="0" borderId="0" xfId="0" quotePrefix="1" applyFont="1" applyAlignment="1">
      <alignment horizontal="left" vertical="top" wrapText="1"/>
    </xf>
    <xf numFmtId="0" fontId="12" fillId="0" borderId="0" xfId="524" applyFont="1" applyBorder="1" applyAlignment="1">
      <alignment horizontal="justify" vertical="top" wrapText="1"/>
    </xf>
    <xf numFmtId="0" fontId="12" fillId="0" borderId="0" xfId="0" quotePrefix="1" applyFont="1" applyBorder="1" applyAlignment="1">
      <alignment horizontal="left" vertical="top" wrapText="1"/>
    </xf>
    <xf numFmtId="0" fontId="12" fillId="0" borderId="0" xfId="524" quotePrefix="1" applyFont="1" applyAlignment="1">
      <alignment horizontal="justify" vertical="top" wrapText="1"/>
    </xf>
    <xf numFmtId="0" fontId="12" fillId="0" borderId="0" xfId="524" applyFont="1" applyAlignment="1">
      <alignment horizontal="justify" vertical="top" wrapText="1"/>
    </xf>
    <xf numFmtId="0" fontId="18" fillId="0" borderId="1" xfId="756" applyFont="1" applyBorder="1" applyAlignment="1">
      <alignment horizontal="center" vertical="center" wrapText="1"/>
    </xf>
    <xf numFmtId="0" fontId="18" fillId="0" borderId="2" xfId="0" applyFont="1" applyBorder="1" applyAlignment="1">
      <alignment horizontal="left" vertical="top" wrapText="1"/>
    </xf>
    <xf numFmtId="0" fontId="12" fillId="0" borderId="0" xfId="5" applyFont="1" applyBorder="1" applyAlignment="1">
      <alignment vertical="top" wrapText="1"/>
    </xf>
    <xf numFmtId="0" fontId="12" fillId="0" borderId="0" xfId="6" applyFont="1" applyBorder="1" applyAlignment="1" applyProtection="1">
      <alignment horizontal="left" vertical="top" wrapText="1"/>
    </xf>
    <xf numFmtId="0" fontId="12" fillId="0" borderId="0" xfId="5" applyFont="1" applyBorder="1" applyAlignment="1">
      <alignment horizontal="left" vertical="top" wrapText="1"/>
    </xf>
    <xf numFmtId="0" fontId="12" fillId="0" borderId="0" xfId="5" applyFont="1" applyAlignment="1">
      <alignment horizontal="left" vertical="center" wrapText="1"/>
    </xf>
    <xf numFmtId="0" fontId="22" fillId="0" borderId="0" xfId="6" applyFont="1" applyBorder="1" applyAlignment="1" applyProtection="1">
      <alignment horizontal="left" vertical="top" wrapText="1"/>
    </xf>
    <xf numFmtId="0" fontId="12" fillId="0" borderId="0" xfId="0" applyFont="1" applyAlignment="1">
      <alignment horizontal="left" wrapText="1"/>
    </xf>
    <xf numFmtId="0" fontId="12" fillId="0" borderId="0" xfId="0" applyFont="1" applyAlignment="1">
      <alignment horizontal="right" wrapText="1"/>
    </xf>
    <xf numFmtId="0" fontId="26" fillId="0" borderId="0" xfId="754" applyFont="1" applyAlignment="1">
      <alignment wrapText="1"/>
    </xf>
    <xf numFmtId="0" fontId="82" fillId="0" borderId="0" xfId="754" applyFont="1" applyAlignment="1">
      <alignment wrapText="1"/>
    </xf>
    <xf numFmtId="0" fontId="13" fillId="0" borderId="0" xfId="26" applyFont="1" applyAlignment="1">
      <alignment wrapText="1"/>
    </xf>
    <xf numFmtId="0" fontId="12" fillId="0" borderId="0" xfId="26" applyFont="1" applyAlignment="1">
      <alignment wrapText="1"/>
    </xf>
    <xf numFmtId="0" fontId="13" fillId="0" borderId="0" xfId="26" applyFont="1" applyAlignment="1">
      <alignment horizontal="left" wrapText="1"/>
    </xf>
    <xf numFmtId="0" fontId="12" fillId="0" borderId="0" xfId="26" applyFont="1" applyAlignment="1">
      <alignment horizontal="left" wrapText="1"/>
    </xf>
    <xf numFmtId="0" fontId="13" fillId="0" borderId="0" xfId="26" applyFont="1" applyAlignment="1">
      <alignment vertical="center" wrapText="1"/>
    </xf>
    <xf numFmtId="0" fontId="12" fillId="0" borderId="0" xfId="26" applyFont="1" applyAlignment="1">
      <alignment vertical="center" wrapText="1"/>
    </xf>
    <xf numFmtId="0" fontId="85" fillId="0" borderId="0" xfId="26" applyFont="1" applyBorder="1" applyAlignment="1">
      <alignment horizontal="left" vertical="top" wrapText="1"/>
    </xf>
    <xf numFmtId="0" fontId="13" fillId="0" borderId="0" xfId="0" applyFont="1" applyAlignment="1">
      <alignment horizontal="left"/>
    </xf>
    <xf numFmtId="0" fontId="13" fillId="0" borderId="0" xfId="0" applyFont="1" applyBorder="1" applyAlignment="1">
      <alignment horizontal="left"/>
    </xf>
  </cellXfs>
  <cellStyles count="759">
    <cellStyle name="_dvorana sisak novo-PONUDA ELEKTRO " xfId="33"/>
    <cellStyle name="_HOTEL LONE" xfId="34"/>
    <cellStyle name="_HOTEL LONE 2" xfId="35"/>
    <cellStyle name="_STAMBENI DIO" xfId="36"/>
    <cellStyle name="_troškovnik" xfId="37"/>
    <cellStyle name="1. br.stavke" xfId="38"/>
    <cellStyle name="1-dodano" xfId="39"/>
    <cellStyle name="2. Tekst stavke" xfId="40"/>
    <cellStyle name="2-izmjena" xfId="41"/>
    <cellStyle name="3. jed.mjere" xfId="42"/>
    <cellStyle name="3-pitanje" xfId="43"/>
    <cellStyle name="4. količina" xfId="44"/>
    <cellStyle name="40% - Isticanje1 2" xfId="45"/>
    <cellStyle name="40% - Isticanje1 2 2" xfId="46"/>
    <cellStyle name="40% - Naglasak1" xfId="47"/>
    <cellStyle name="5. jed.cijena" xfId="48"/>
    <cellStyle name="6.uk.cijena" xfId="49"/>
    <cellStyle name="Accent1 - 20%" xfId="50"/>
    <cellStyle name="Accent1 - 20% 2" xfId="51"/>
    <cellStyle name="Accent1 - 40%" xfId="52"/>
    <cellStyle name="Accent1 - 40% 2" xfId="53"/>
    <cellStyle name="Accent1 - 60%" xfId="54"/>
    <cellStyle name="Accent1 10" xfId="55"/>
    <cellStyle name="Accent1 11" xfId="56"/>
    <cellStyle name="Accent1 12" xfId="57"/>
    <cellStyle name="Accent1 13" xfId="58"/>
    <cellStyle name="Accent1 14" xfId="59"/>
    <cellStyle name="Accent1 15" xfId="60"/>
    <cellStyle name="Accent1 16" xfId="61"/>
    <cellStyle name="Accent1 17" xfId="62"/>
    <cellStyle name="Accent1 18" xfId="63"/>
    <cellStyle name="Accent1 19" xfId="64"/>
    <cellStyle name="Accent1 2" xfId="65"/>
    <cellStyle name="Accent1 20" xfId="66"/>
    <cellStyle name="Accent1 21" xfId="67"/>
    <cellStyle name="Accent1 22" xfId="68"/>
    <cellStyle name="Accent1 23" xfId="69"/>
    <cellStyle name="Accent1 24" xfId="70"/>
    <cellStyle name="Accent1 25" xfId="71"/>
    <cellStyle name="Accent1 26" xfId="72"/>
    <cellStyle name="Accent1 27" xfId="73"/>
    <cellStyle name="Accent1 28" xfId="74"/>
    <cellStyle name="Accent1 29" xfId="75"/>
    <cellStyle name="Accent1 3" xfId="76"/>
    <cellStyle name="Accent1 4" xfId="77"/>
    <cellStyle name="Accent1 5" xfId="78"/>
    <cellStyle name="Accent1 6" xfId="79"/>
    <cellStyle name="Accent1 7" xfId="80"/>
    <cellStyle name="Accent1 8" xfId="81"/>
    <cellStyle name="Accent1 9" xfId="82"/>
    <cellStyle name="Accent2 - 20%" xfId="83"/>
    <cellStyle name="Accent2 - 20% 2" xfId="84"/>
    <cellStyle name="Accent2 - 40%" xfId="85"/>
    <cellStyle name="Accent2 - 40% 2" xfId="86"/>
    <cellStyle name="Accent2 - 60%" xfId="87"/>
    <cellStyle name="Accent2 10" xfId="88"/>
    <cellStyle name="Accent2 11" xfId="89"/>
    <cellStyle name="Accent2 12" xfId="90"/>
    <cellStyle name="Accent2 13" xfId="91"/>
    <cellStyle name="Accent2 14" xfId="92"/>
    <cellStyle name="Accent2 15" xfId="93"/>
    <cellStyle name="Accent2 16" xfId="94"/>
    <cellStyle name="Accent2 17" xfId="95"/>
    <cellStyle name="Accent2 18" xfId="96"/>
    <cellStyle name="Accent2 19" xfId="97"/>
    <cellStyle name="Accent2 2" xfId="98"/>
    <cellStyle name="Accent2 20" xfId="99"/>
    <cellStyle name="Accent2 21" xfId="100"/>
    <cellStyle name="Accent2 22" xfId="101"/>
    <cellStyle name="Accent2 23" xfId="102"/>
    <cellStyle name="Accent2 24" xfId="103"/>
    <cellStyle name="Accent2 25" xfId="104"/>
    <cellStyle name="Accent2 26" xfId="105"/>
    <cellStyle name="Accent2 27" xfId="106"/>
    <cellStyle name="Accent2 28" xfId="107"/>
    <cellStyle name="Accent2 29" xfId="108"/>
    <cellStyle name="Accent2 3" xfId="109"/>
    <cellStyle name="Accent2 4" xfId="110"/>
    <cellStyle name="Accent2 5" xfId="111"/>
    <cellStyle name="Accent2 6" xfId="112"/>
    <cellStyle name="Accent2 7" xfId="113"/>
    <cellStyle name="Accent2 8" xfId="114"/>
    <cellStyle name="Accent2 9" xfId="115"/>
    <cellStyle name="Accent3 - 20%" xfId="116"/>
    <cellStyle name="Accent3 - 20% 2" xfId="117"/>
    <cellStyle name="Accent3 - 40%" xfId="118"/>
    <cellStyle name="Accent3 - 40% 2" xfId="119"/>
    <cellStyle name="Accent3 - 60%" xfId="120"/>
    <cellStyle name="Accent3 10" xfId="121"/>
    <cellStyle name="Accent3 11" xfId="122"/>
    <cellStyle name="Accent3 12" xfId="123"/>
    <cellStyle name="Accent3 13" xfId="124"/>
    <cellStyle name="Accent3 14" xfId="125"/>
    <cellStyle name="Accent3 15" xfId="126"/>
    <cellStyle name="Accent3 16" xfId="127"/>
    <cellStyle name="Accent3 17" xfId="128"/>
    <cellStyle name="Accent3 18" xfId="129"/>
    <cellStyle name="Accent3 19" xfId="130"/>
    <cellStyle name="Accent3 2" xfId="131"/>
    <cellStyle name="Accent3 20" xfId="132"/>
    <cellStyle name="Accent3 21" xfId="133"/>
    <cellStyle name="Accent3 22" xfId="134"/>
    <cellStyle name="Accent3 23" xfId="135"/>
    <cellStyle name="Accent3 24" xfId="136"/>
    <cellStyle name="Accent3 25" xfId="137"/>
    <cellStyle name="Accent3 26" xfId="138"/>
    <cellStyle name="Accent3 27" xfId="139"/>
    <cellStyle name="Accent3 28" xfId="140"/>
    <cellStyle name="Accent3 29" xfId="141"/>
    <cellStyle name="Accent3 3" xfId="142"/>
    <cellStyle name="Accent3 4" xfId="143"/>
    <cellStyle name="Accent3 5" xfId="144"/>
    <cellStyle name="Accent3 6" xfId="145"/>
    <cellStyle name="Accent3 7" xfId="146"/>
    <cellStyle name="Accent3 8" xfId="147"/>
    <cellStyle name="Accent3 9" xfId="148"/>
    <cellStyle name="Accent4 - 20%" xfId="149"/>
    <cellStyle name="Accent4 - 20% 2" xfId="150"/>
    <cellStyle name="Accent4 - 40%" xfId="151"/>
    <cellStyle name="Accent4 - 40% 2" xfId="152"/>
    <cellStyle name="Accent4 - 60%" xfId="153"/>
    <cellStyle name="Accent4 10" xfId="154"/>
    <cellStyle name="Accent4 11" xfId="155"/>
    <cellStyle name="Accent4 12" xfId="156"/>
    <cellStyle name="Accent4 13" xfId="157"/>
    <cellStyle name="Accent4 14" xfId="158"/>
    <cellStyle name="Accent4 15" xfId="159"/>
    <cellStyle name="Accent4 16" xfId="160"/>
    <cellStyle name="Accent4 17" xfId="161"/>
    <cellStyle name="Accent4 18" xfId="162"/>
    <cellStyle name="Accent4 19" xfId="163"/>
    <cellStyle name="Accent4 2" xfId="164"/>
    <cellStyle name="Accent4 20" xfId="165"/>
    <cellStyle name="Accent4 21" xfId="166"/>
    <cellStyle name="Accent4 22" xfId="167"/>
    <cellStyle name="Accent4 23" xfId="168"/>
    <cellStyle name="Accent4 24" xfId="169"/>
    <cellStyle name="Accent4 25" xfId="170"/>
    <cellStyle name="Accent4 26" xfId="171"/>
    <cellStyle name="Accent4 27" xfId="172"/>
    <cellStyle name="Accent4 28" xfId="173"/>
    <cellStyle name="Accent4 29" xfId="174"/>
    <cellStyle name="Accent4 3" xfId="175"/>
    <cellStyle name="Accent4 4" xfId="176"/>
    <cellStyle name="Accent4 5" xfId="177"/>
    <cellStyle name="Accent4 6" xfId="178"/>
    <cellStyle name="Accent4 7" xfId="179"/>
    <cellStyle name="Accent4 8" xfId="180"/>
    <cellStyle name="Accent4 9" xfId="181"/>
    <cellStyle name="Accent5 - 20%" xfId="182"/>
    <cellStyle name="Accent5 - 20% 2" xfId="183"/>
    <cellStyle name="Accent5 - 40%" xfId="184"/>
    <cellStyle name="Accent5 - 40% 2" xfId="185"/>
    <cellStyle name="Accent5 - 60%" xfId="186"/>
    <cellStyle name="Accent5 10" xfId="187"/>
    <cellStyle name="Accent5 11" xfId="188"/>
    <cellStyle name="Accent5 12" xfId="189"/>
    <cellStyle name="Accent5 13" xfId="190"/>
    <cellStyle name="Accent5 14" xfId="191"/>
    <cellStyle name="Accent5 15" xfId="192"/>
    <cellStyle name="Accent5 16" xfId="193"/>
    <cellStyle name="Accent5 17" xfId="194"/>
    <cellStyle name="Accent5 18" xfId="195"/>
    <cellStyle name="Accent5 19" xfId="196"/>
    <cellStyle name="Accent5 2" xfId="197"/>
    <cellStyle name="Accent5 20" xfId="198"/>
    <cellStyle name="Accent5 21" xfId="199"/>
    <cellStyle name="Accent5 22" xfId="200"/>
    <cellStyle name="Accent5 23" xfId="201"/>
    <cellStyle name="Accent5 24" xfId="202"/>
    <cellStyle name="Accent5 25" xfId="203"/>
    <cellStyle name="Accent5 26" xfId="204"/>
    <cellStyle name="Accent5 27" xfId="205"/>
    <cellStyle name="Accent5 28" xfId="206"/>
    <cellStyle name="Accent5 29" xfId="207"/>
    <cellStyle name="Accent5 3" xfId="208"/>
    <cellStyle name="Accent5 4" xfId="209"/>
    <cellStyle name="Accent5 5" xfId="210"/>
    <cellStyle name="Accent5 6" xfId="211"/>
    <cellStyle name="Accent5 7" xfId="212"/>
    <cellStyle name="Accent5 8" xfId="213"/>
    <cellStyle name="Accent5 9" xfId="214"/>
    <cellStyle name="Accent6 - 20%" xfId="215"/>
    <cellStyle name="Accent6 - 20% 2" xfId="216"/>
    <cellStyle name="Accent6 - 40%" xfId="217"/>
    <cellStyle name="Accent6 - 40% 2" xfId="218"/>
    <cellStyle name="Accent6 - 60%" xfId="219"/>
    <cellStyle name="Accent6 10" xfId="220"/>
    <cellStyle name="Accent6 11" xfId="221"/>
    <cellStyle name="Accent6 12" xfId="222"/>
    <cellStyle name="Accent6 13" xfId="223"/>
    <cellStyle name="Accent6 14" xfId="224"/>
    <cellStyle name="Accent6 15" xfId="225"/>
    <cellStyle name="Accent6 16" xfId="226"/>
    <cellStyle name="Accent6 17" xfId="227"/>
    <cellStyle name="Accent6 18" xfId="228"/>
    <cellStyle name="Accent6 19" xfId="229"/>
    <cellStyle name="Accent6 2" xfId="230"/>
    <cellStyle name="Accent6 20" xfId="231"/>
    <cellStyle name="Accent6 21" xfId="232"/>
    <cellStyle name="Accent6 22" xfId="233"/>
    <cellStyle name="Accent6 23" xfId="234"/>
    <cellStyle name="Accent6 24" xfId="235"/>
    <cellStyle name="Accent6 25" xfId="236"/>
    <cellStyle name="Accent6 26" xfId="237"/>
    <cellStyle name="Accent6 27" xfId="238"/>
    <cellStyle name="Accent6 28" xfId="239"/>
    <cellStyle name="Accent6 29" xfId="240"/>
    <cellStyle name="Accent6 3" xfId="241"/>
    <cellStyle name="Accent6 4" xfId="242"/>
    <cellStyle name="Accent6 5" xfId="243"/>
    <cellStyle name="Accent6 6" xfId="244"/>
    <cellStyle name="Accent6 7" xfId="245"/>
    <cellStyle name="Accent6 8" xfId="246"/>
    <cellStyle name="Accent6 9" xfId="247"/>
    <cellStyle name="Bad 10" xfId="248"/>
    <cellStyle name="Bad 11" xfId="249"/>
    <cellStyle name="Bad 12" xfId="250"/>
    <cellStyle name="Bad 13" xfId="251"/>
    <cellStyle name="Bad 14" xfId="252"/>
    <cellStyle name="Bad 15" xfId="253"/>
    <cellStyle name="Bad 16" xfId="254"/>
    <cellStyle name="Bad 17" xfId="255"/>
    <cellStyle name="Bad 18" xfId="256"/>
    <cellStyle name="Bad 19" xfId="257"/>
    <cellStyle name="Bad 2" xfId="258"/>
    <cellStyle name="Bad 20" xfId="259"/>
    <cellStyle name="Bad 21" xfId="260"/>
    <cellStyle name="Bad 22" xfId="261"/>
    <cellStyle name="Bad 23" xfId="262"/>
    <cellStyle name="Bad 24" xfId="263"/>
    <cellStyle name="Bad 25" xfId="264"/>
    <cellStyle name="Bad 26" xfId="265"/>
    <cellStyle name="Bad 27" xfId="266"/>
    <cellStyle name="Bad 28" xfId="267"/>
    <cellStyle name="Bad 29" xfId="268"/>
    <cellStyle name="Bad 3" xfId="269"/>
    <cellStyle name="Bad 4" xfId="270"/>
    <cellStyle name="Bad 5" xfId="271"/>
    <cellStyle name="Bad 6" xfId="272"/>
    <cellStyle name="Bad 7" xfId="273"/>
    <cellStyle name="Bad 8" xfId="274"/>
    <cellStyle name="Bad 9" xfId="275"/>
    <cellStyle name="Bilješka" xfId="276"/>
    <cellStyle name="Bilješka 2" xfId="277"/>
    <cellStyle name="Bilješka 2 2" xfId="278"/>
    <cellStyle name="Bilješka 2 2 2" xfId="279"/>
    <cellStyle name="Bilješka 3" xfId="280"/>
    <cellStyle name="Bilješka 3 2" xfId="281"/>
    <cellStyle name="Calculation 10" xfId="282"/>
    <cellStyle name="Calculation 11" xfId="283"/>
    <cellStyle name="Calculation 12" xfId="284"/>
    <cellStyle name="Calculation 13" xfId="285"/>
    <cellStyle name="Calculation 14" xfId="286"/>
    <cellStyle name="Calculation 15" xfId="287"/>
    <cellStyle name="Calculation 16" xfId="288"/>
    <cellStyle name="Calculation 17" xfId="289"/>
    <cellStyle name="Calculation 18" xfId="290"/>
    <cellStyle name="Calculation 19" xfId="291"/>
    <cellStyle name="Calculation 2" xfId="292"/>
    <cellStyle name="Calculation 20" xfId="293"/>
    <cellStyle name="Calculation 21" xfId="294"/>
    <cellStyle name="Calculation 22" xfId="295"/>
    <cellStyle name="Calculation 23" xfId="296"/>
    <cellStyle name="Calculation 24" xfId="297"/>
    <cellStyle name="Calculation 25" xfId="298"/>
    <cellStyle name="Calculation 26" xfId="299"/>
    <cellStyle name="Calculation 27" xfId="300"/>
    <cellStyle name="Calculation 28" xfId="301"/>
    <cellStyle name="Calculation 29" xfId="302"/>
    <cellStyle name="Calculation 3" xfId="303"/>
    <cellStyle name="Calculation 4" xfId="304"/>
    <cellStyle name="Calculation 5" xfId="305"/>
    <cellStyle name="Calculation 6" xfId="306"/>
    <cellStyle name="Calculation 7" xfId="307"/>
    <cellStyle name="Calculation 8" xfId="308"/>
    <cellStyle name="Calculation 9" xfId="309"/>
    <cellStyle name="Check Cell 10" xfId="310"/>
    <cellStyle name="Check Cell 11" xfId="311"/>
    <cellStyle name="Check Cell 12" xfId="312"/>
    <cellStyle name="Check Cell 13" xfId="313"/>
    <cellStyle name="Check Cell 14" xfId="314"/>
    <cellStyle name="Check Cell 15" xfId="315"/>
    <cellStyle name="Check Cell 16" xfId="316"/>
    <cellStyle name="Check Cell 17" xfId="317"/>
    <cellStyle name="Check Cell 18" xfId="318"/>
    <cellStyle name="Check Cell 19" xfId="319"/>
    <cellStyle name="Check Cell 2" xfId="320"/>
    <cellStyle name="Check Cell 20" xfId="321"/>
    <cellStyle name="Check Cell 21" xfId="322"/>
    <cellStyle name="Check Cell 22" xfId="323"/>
    <cellStyle name="Check Cell 23" xfId="324"/>
    <cellStyle name="Check Cell 24" xfId="325"/>
    <cellStyle name="Check Cell 25" xfId="326"/>
    <cellStyle name="Check Cell 26" xfId="327"/>
    <cellStyle name="Check Cell 27" xfId="328"/>
    <cellStyle name="Check Cell 28" xfId="329"/>
    <cellStyle name="Check Cell 29" xfId="330"/>
    <cellStyle name="Check Cell 3" xfId="331"/>
    <cellStyle name="Check Cell 4" xfId="332"/>
    <cellStyle name="Check Cell 5" xfId="333"/>
    <cellStyle name="Check Cell 6" xfId="334"/>
    <cellStyle name="Check Cell 7" xfId="335"/>
    <cellStyle name="Check Cell 8" xfId="336"/>
    <cellStyle name="Check Cell 9" xfId="337"/>
    <cellStyle name="Comma" xfId="1" builtinId="3"/>
    <cellStyle name="Comma 10" xfId="338"/>
    <cellStyle name="Comma 11" xfId="339"/>
    <cellStyle name="Comma 12" xfId="340"/>
    <cellStyle name="Comma 13" xfId="341"/>
    <cellStyle name="Comma 14" xfId="342"/>
    <cellStyle name="Comma 15" xfId="343"/>
    <cellStyle name="Comma 16" xfId="344"/>
    <cellStyle name="Comma 17" xfId="345"/>
    <cellStyle name="Comma 18" xfId="346"/>
    <cellStyle name="Comma 19" xfId="347"/>
    <cellStyle name="Comma 2" xfId="15"/>
    <cellStyle name="Comma 2 10" xfId="31"/>
    <cellStyle name="Comma 2 11" xfId="348"/>
    <cellStyle name="Comma 2 2" xfId="21"/>
    <cellStyle name="Comma 2 2 2" xfId="349"/>
    <cellStyle name="Comma 2 2 3" xfId="350"/>
    <cellStyle name="Comma 2 2 4" xfId="351"/>
    <cellStyle name="Comma 2 3" xfId="352"/>
    <cellStyle name="Comma 2 3 2" xfId="353"/>
    <cellStyle name="Comma 2 4" xfId="354"/>
    <cellStyle name="Comma 2 5" xfId="355"/>
    <cellStyle name="Comma 2 6" xfId="356"/>
    <cellStyle name="Comma 2 7" xfId="357"/>
    <cellStyle name="Comma 2 8" xfId="358"/>
    <cellStyle name="Comma 2 9" xfId="359"/>
    <cellStyle name="Comma 2_201_GL_Eden wellness_troskovnik_11-11-14" xfId="360"/>
    <cellStyle name="Comma 20" xfId="361"/>
    <cellStyle name="Comma 21" xfId="362"/>
    <cellStyle name="Comma 22" xfId="363"/>
    <cellStyle name="Comma 23" xfId="364"/>
    <cellStyle name="Comma 24" xfId="365"/>
    <cellStyle name="Comma 25" xfId="366"/>
    <cellStyle name="Comma 26" xfId="367"/>
    <cellStyle name="Comma 27" xfId="368"/>
    <cellStyle name="Comma 28" xfId="369"/>
    <cellStyle name="Comma 29" xfId="370"/>
    <cellStyle name="Comma 3" xfId="12"/>
    <cellStyle name="Comma 3 2" xfId="371"/>
    <cellStyle name="Comma 3 2 2" xfId="372"/>
    <cellStyle name="Comma 4" xfId="373"/>
    <cellStyle name="Comma 4 2" xfId="374"/>
    <cellStyle name="Comma 5" xfId="375"/>
    <cellStyle name="Comma 5 2" xfId="376"/>
    <cellStyle name="Comma 5 3" xfId="377"/>
    <cellStyle name="Comma 6" xfId="378"/>
    <cellStyle name="Comma 6 2" xfId="379"/>
    <cellStyle name="Comma 7" xfId="380"/>
    <cellStyle name="Comma 7 2" xfId="381"/>
    <cellStyle name="Comma 8" xfId="382"/>
    <cellStyle name="Comma 9" xfId="383"/>
    <cellStyle name="Currency" xfId="2" builtinId="4"/>
    <cellStyle name="Currency 2" xfId="3"/>
    <cellStyle name="Currency 2 2" xfId="16"/>
    <cellStyle name="Currency 2 3" xfId="22"/>
    <cellStyle name="Currency 2 4" xfId="755"/>
    <cellStyle name="Currency 3" xfId="13"/>
    <cellStyle name="Currency 4" xfId="384"/>
    <cellStyle name="Default_Uvuceni" xfId="385"/>
    <cellStyle name="Dobro" xfId="386"/>
    <cellStyle name="Dobro 2" xfId="387"/>
    <cellStyle name="Dobro 2 2" xfId="388"/>
    <cellStyle name="Dobro 3" xfId="389"/>
    <cellStyle name="Emphasis 1" xfId="390"/>
    <cellStyle name="Emphasis 2" xfId="391"/>
    <cellStyle name="Emphasis 3" xfId="392"/>
    <cellStyle name="Euro" xfId="393"/>
    <cellStyle name="Excel Built-in Normal" xfId="394"/>
    <cellStyle name="Excel_BuiltIn_Normal 3" xfId="395"/>
    <cellStyle name="Good" xfId="28" builtinId="26"/>
    <cellStyle name="Good 10" xfId="396"/>
    <cellStyle name="Good 11" xfId="397"/>
    <cellStyle name="Good 12" xfId="398"/>
    <cellStyle name="Good 13" xfId="399"/>
    <cellStyle name="Good 14" xfId="400"/>
    <cellStyle name="Good 15" xfId="401"/>
    <cellStyle name="Good 16" xfId="402"/>
    <cellStyle name="Good 17" xfId="403"/>
    <cellStyle name="Good 18" xfId="404"/>
    <cellStyle name="Good 19" xfId="405"/>
    <cellStyle name="Good 2" xfId="406"/>
    <cellStyle name="Good 20" xfId="407"/>
    <cellStyle name="Good 21" xfId="408"/>
    <cellStyle name="Good 22" xfId="409"/>
    <cellStyle name="Good 23" xfId="410"/>
    <cellStyle name="Good 24" xfId="411"/>
    <cellStyle name="Good 25" xfId="412"/>
    <cellStyle name="Good 26" xfId="413"/>
    <cellStyle name="Good 27" xfId="414"/>
    <cellStyle name="Good 28" xfId="415"/>
    <cellStyle name="Good 29" xfId="416"/>
    <cellStyle name="Good 3" xfId="417"/>
    <cellStyle name="Good 4" xfId="418"/>
    <cellStyle name="Good 5" xfId="419"/>
    <cellStyle name="Good 6" xfId="420"/>
    <cellStyle name="Good 7" xfId="421"/>
    <cellStyle name="Good 8" xfId="422"/>
    <cellStyle name="Good 9" xfId="423"/>
    <cellStyle name="Hyperlink 10" xfId="424"/>
    <cellStyle name="Hyperlink 11" xfId="425"/>
    <cellStyle name="Hyperlink 12" xfId="426"/>
    <cellStyle name="Hyperlink 13" xfId="427"/>
    <cellStyle name="Hyperlink 14" xfId="428"/>
    <cellStyle name="Hyperlink 15" xfId="429"/>
    <cellStyle name="Hyperlink 16" xfId="430"/>
    <cellStyle name="Hyperlink 17" xfId="431"/>
    <cellStyle name="Hyperlink 18" xfId="432"/>
    <cellStyle name="Hyperlink 19" xfId="433"/>
    <cellStyle name="Hyperlink 2" xfId="434"/>
    <cellStyle name="Hyperlink 2 2" xfId="435"/>
    <cellStyle name="Hyperlink 20" xfId="436"/>
    <cellStyle name="Hyperlink 21" xfId="437"/>
    <cellStyle name="Hyperlink 22" xfId="438"/>
    <cellStyle name="Hyperlink 23" xfId="439"/>
    <cellStyle name="Hyperlink 24" xfId="440"/>
    <cellStyle name="Hyperlink 25" xfId="441"/>
    <cellStyle name="Hyperlink 26" xfId="442"/>
    <cellStyle name="Hyperlink 27" xfId="443"/>
    <cellStyle name="Hyperlink 3" xfId="444"/>
    <cellStyle name="Hyperlink 4" xfId="445"/>
    <cellStyle name="Hyperlink 5" xfId="446"/>
    <cellStyle name="Hyperlink 6" xfId="447"/>
    <cellStyle name="Hyperlink 7" xfId="448"/>
    <cellStyle name="Hyperlink 8" xfId="449"/>
    <cellStyle name="Hyperlink 9" xfId="450"/>
    <cellStyle name="Input 10" xfId="451"/>
    <cellStyle name="Input 11" xfId="452"/>
    <cellStyle name="Input 12" xfId="453"/>
    <cellStyle name="Input 13" xfId="454"/>
    <cellStyle name="Input 14" xfId="455"/>
    <cellStyle name="Input 15" xfId="456"/>
    <cellStyle name="Input 16" xfId="457"/>
    <cellStyle name="Input 17" xfId="458"/>
    <cellStyle name="Input 18" xfId="459"/>
    <cellStyle name="Input 19" xfId="460"/>
    <cellStyle name="Input 2" xfId="461"/>
    <cellStyle name="Input 20" xfId="462"/>
    <cellStyle name="Input 21" xfId="463"/>
    <cellStyle name="Input 22" xfId="464"/>
    <cellStyle name="Input 23" xfId="465"/>
    <cellStyle name="Input 24" xfId="466"/>
    <cellStyle name="Input 25" xfId="467"/>
    <cellStyle name="Input 26" xfId="468"/>
    <cellStyle name="Input 27" xfId="469"/>
    <cellStyle name="Input 28" xfId="470"/>
    <cellStyle name="Input 29" xfId="471"/>
    <cellStyle name="Input 3" xfId="472"/>
    <cellStyle name="Input 4" xfId="473"/>
    <cellStyle name="Input 5" xfId="474"/>
    <cellStyle name="Input 6" xfId="475"/>
    <cellStyle name="Input 7" xfId="476"/>
    <cellStyle name="Input 8" xfId="477"/>
    <cellStyle name="Input 9" xfId="478"/>
    <cellStyle name="Izlaz" xfId="479"/>
    <cellStyle name="Izlaz 2" xfId="480"/>
    <cellStyle name="Izlaz 2 2" xfId="481"/>
    <cellStyle name="Izlaz 3" xfId="482"/>
    <cellStyle name="kolona A" xfId="483"/>
    <cellStyle name="kolona B" xfId="484"/>
    <cellStyle name="kolona C" xfId="485"/>
    <cellStyle name="kolona D" xfId="486"/>
    <cellStyle name="kolona E" xfId="487"/>
    <cellStyle name="kolona F" xfId="488"/>
    <cellStyle name="kolona G" xfId="489"/>
    <cellStyle name="kolona H" xfId="490"/>
    <cellStyle name="Naslov" xfId="491"/>
    <cellStyle name="Naslov 1 2" xfId="492"/>
    <cellStyle name="Naslov 5" xfId="493"/>
    <cellStyle name="Navadno 6" xfId="494"/>
    <cellStyle name="Navadno_bravarska" xfId="495"/>
    <cellStyle name="Neutral 10" xfId="496"/>
    <cellStyle name="Neutral 11" xfId="497"/>
    <cellStyle name="Neutral 12" xfId="498"/>
    <cellStyle name="Neutral 13" xfId="499"/>
    <cellStyle name="Neutral 14" xfId="500"/>
    <cellStyle name="Neutral 15" xfId="501"/>
    <cellStyle name="Neutral 16" xfId="502"/>
    <cellStyle name="Neutral 17" xfId="503"/>
    <cellStyle name="Neutral 18" xfId="504"/>
    <cellStyle name="Neutral 19" xfId="505"/>
    <cellStyle name="Neutral 2" xfId="506"/>
    <cellStyle name="Neutral 20" xfId="507"/>
    <cellStyle name="Neutral 21" xfId="508"/>
    <cellStyle name="Neutral 22" xfId="509"/>
    <cellStyle name="Neutral 23" xfId="510"/>
    <cellStyle name="Neutral 24" xfId="511"/>
    <cellStyle name="Neutral 25" xfId="512"/>
    <cellStyle name="Neutral 26" xfId="513"/>
    <cellStyle name="Neutral 27" xfId="514"/>
    <cellStyle name="Neutral 28" xfId="515"/>
    <cellStyle name="Neutral 29" xfId="516"/>
    <cellStyle name="Neutral 3" xfId="517"/>
    <cellStyle name="Neutral 4" xfId="518"/>
    <cellStyle name="Neutral 5" xfId="519"/>
    <cellStyle name="Neutral 6" xfId="520"/>
    <cellStyle name="Neutral 7" xfId="521"/>
    <cellStyle name="Neutral 8" xfId="522"/>
    <cellStyle name="Neutral 9" xfId="523"/>
    <cellStyle name="Normal" xfId="0" builtinId="0"/>
    <cellStyle name="Normal 10" xfId="524"/>
    <cellStyle name="Normal 10 2" xfId="525"/>
    <cellStyle name="Normal 10 2 2" xfId="526"/>
    <cellStyle name="Normal 10 3" xfId="527"/>
    <cellStyle name="Normal 10_TEHNIKA_restoran_ Oleandar_rev1_otk" xfId="528"/>
    <cellStyle name="Normal 11" xfId="529"/>
    <cellStyle name="Normal 11 2" xfId="530"/>
    <cellStyle name="Normal 11 2 2" xfId="531"/>
    <cellStyle name="Normal 12" xfId="532"/>
    <cellStyle name="Normal 12 2" xfId="533"/>
    <cellStyle name="Normal 13" xfId="534"/>
    <cellStyle name="Normal 13 2" xfId="535"/>
    <cellStyle name="Normal 138" xfId="536"/>
    <cellStyle name="Normal 15" xfId="537"/>
    <cellStyle name="Normal 16" xfId="538"/>
    <cellStyle name="Normal 17" xfId="539"/>
    <cellStyle name="Normal 18" xfId="540"/>
    <cellStyle name="Normal 19" xfId="541"/>
    <cellStyle name="Normal 2" xfId="4"/>
    <cellStyle name="Normal 2 10" xfId="542"/>
    <cellStyle name="Normal 2 11" xfId="543"/>
    <cellStyle name="Normal 2 12" xfId="544"/>
    <cellStyle name="Normal 2 13" xfId="545"/>
    <cellStyle name="Normal 2 14" xfId="546"/>
    <cellStyle name="Normal 2 15" xfId="547"/>
    <cellStyle name="Normal 2 16" xfId="548"/>
    <cellStyle name="Normal 2 17" xfId="549"/>
    <cellStyle name="Normal 2 18" xfId="550"/>
    <cellStyle name="Normal 2 19" xfId="551"/>
    <cellStyle name="Normal 2 2" xfId="26"/>
    <cellStyle name="Normal 2 2 2" xfId="552"/>
    <cellStyle name="Normal 2 2 3" xfId="553"/>
    <cellStyle name="Normal 2 2 4" xfId="554"/>
    <cellStyle name="Normal 2 2 5" xfId="555"/>
    <cellStyle name="Normal 2 2 6" xfId="556"/>
    <cellStyle name="Normal 2 2_TEHNIKA_restoran_ Oleandar_rev1_otk" xfId="557"/>
    <cellStyle name="Normal 2 20" xfId="558"/>
    <cellStyle name="Normal 2 21" xfId="559"/>
    <cellStyle name="Normal 2 22" xfId="560"/>
    <cellStyle name="Normal 2 23" xfId="561"/>
    <cellStyle name="Normal 2 24" xfId="562"/>
    <cellStyle name="Normal 2 3" xfId="563"/>
    <cellStyle name="Normal 2 4" xfId="564"/>
    <cellStyle name="Normal 2 5" xfId="565"/>
    <cellStyle name="Normal 2 5 2" xfId="566"/>
    <cellStyle name="Normal 2 5 3" xfId="567"/>
    <cellStyle name="Normal 2 5 4" xfId="568"/>
    <cellStyle name="Normal 2 5_TEHNIKA_restoran_ Oleandar_rev1_otk" xfId="569"/>
    <cellStyle name="Normal 2 6" xfId="570"/>
    <cellStyle name="Normal 2 6 2" xfId="571"/>
    <cellStyle name="Normal 2 7" xfId="572"/>
    <cellStyle name="Normal 2 8" xfId="573"/>
    <cellStyle name="Normal 2 9" xfId="574"/>
    <cellStyle name="Normal 20" xfId="575"/>
    <cellStyle name="Normal 20 2" xfId="576"/>
    <cellStyle name="Normal 20 3" xfId="577"/>
    <cellStyle name="Normal 20 4" xfId="578"/>
    <cellStyle name="Normal 21" xfId="579"/>
    <cellStyle name="Normal 21 2" xfId="580"/>
    <cellStyle name="Normal 22" xfId="581"/>
    <cellStyle name="Normal 23" xfId="582"/>
    <cellStyle name="Normal 24" xfId="583"/>
    <cellStyle name="Normal 24 2" xfId="584"/>
    <cellStyle name="Normal 25" xfId="585"/>
    <cellStyle name="Normal 26" xfId="586"/>
    <cellStyle name="Normal 27" xfId="587"/>
    <cellStyle name="Normal 28" xfId="588"/>
    <cellStyle name="Normal 29" xfId="589"/>
    <cellStyle name="Normal 3" xfId="14"/>
    <cellStyle name="Normal 3 10" xfId="590"/>
    <cellStyle name="Normal 3 11" xfId="591"/>
    <cellStyle name="Normal 3 12" xfId="592"/>
    <cellStyle name="Normal 3 13" xfId="593"/>
    <cellStyle name="Normal 3 14" xfId="594"/>
    <cellStyle name="Normal 3 18" xfId="30"/>
    <cellStyle name="Normal 3 2" xfId="20"/>
    <cellStyle name="Normal 3 2 2" xfId="595"/>
    <cellStyle name="Normal 3 2 2 2" xfId="596"/>
    <cellStyle name="Normal 3 3" xfId="597"/>
    <cellStyle name="Normal 3 3 2" xfId="598"/>
    <cellStyle name="Normal 3 4" xfId="599"/>
    <cellStyle name="Normal 3 5" xfId="600"/>
    <cellStyle name="Normal 3 6" xfId="601"/>
    <cellStyle name="Normal 3 7" xfId="602"/>
    <cellStyle name="Normal 3 8" xfId="603"/>
    <cellStyle name="Normal 3 9" xfId="604"/>
    <cellStyle name="Normal 30" xfId="605"/>
    <cellStyle name="Normal 33" xfId="606"/>
    <cellStyle name="Normal 34" xfId="607"/>
    <cellStyle name="Normal 35" xfId="608"/>
    <cellStyle name="Normal 36" xfId="609"/>
    <cellStyle name="Normal 37" xfId="610"/>
    <cellStyle name="Normal 38" xfId="611"/>
    <cellStyle name="Normal 39" xfId="612"/>
    <cellStyle name="Normal 39 2" xfId="613"/>
    <cellStyle name="Normal 4" xfId="11"/>
    <cellStyle name="Normal 4 10" xfId="614"/>
    <cellStyle name="Normal 4 11" xfId="615"/>
    <cellStyle name="Normal 4 2" xfId="616"/>
    <cellStyle name="Normal 4 3" xfId="617"/>
    <cellStyle name="Normal 4 4" xfId="618"/>
    <cellStyle name="Normal 4 5" xfId="619"/>
    <cellStyle name="Normal 4 6" xfId="620"/>
    <cellStyle name="Normal 4 7" xfId="621"/>
    <cellStyle name="Normal 4 8" xfId="622"/>
    <cellStyle name="Normal 4 9" xfId="623"/>
    <cellStyle name="Normal 44" xfId="624"/>
    <cellStyle name="Normal 49" xfId="625"/>
    <cellStyle name="Normal 5" xfId="24"/>
    <cellStyle name="Normal 5 10" xfId="626"/>
    <cellStyle name="Normal 5 11" xfId="627"/>
    <cellStyle name="Normal 5 12" xfId="628"/>
    <cellStyle name="Normal 5 13" xfId="629"/>
    <cellStyle name="Normal 5 14" xfId="630"/>
    <cellStyle name="Normal 5 15" xfId="631"/>
    <cellStyle name="Normal 5 2" xfId="632"/>
    <cellStyle name="Normal 5 2 2" xfId="633"/>
    <cellStyle name="Normal 5 3" xfId="634"/>
    <cellStyle name="Normal 5 4" xfId="635"/>
    <cellStyle name="Normal 5 5" xfId="636"/>
    <cellStyle name="Normal 5 6" xfId="637"/>
    <cellStyle name="Normal 5 7" xfId="638"/>
    <cellStyle name="Normal 5 8" xfId="639"/>
    <cellStyle name="Normal 5 9" xfId="640"/>
    <cellStyle name="Normal 6" xfId="25"/>
    <cellStyle name="Normal 6 10" xfId="758"/>
    <cellStyle name="Normal 6 2" xfId="27"/>
    <cellStyle name="Normal 6 2 2" xfId="641"/>
    <cellStyle name="Normal 6 3" xfId="642"/>
    <cellStyle name="Normal 6 3 2" xfId="643"/>
    <cellStyle name="Normal 6 4" xfId="644"/>
    <cellStyle name="Normal 6 5" xfId="645"/>
    <cellStyle name="Normal 6 6" xfId="646"/>
    <cellStyle name="Normal 6 7" xfId="647"/>
    <cellStyle name="Normal 6 8" xfId="648"/>
    <cellStyle name="Normal 6 9" xfId="754"/>
    <cellStyle name="Normal 7" xfId="649"/>
    <cellStyle name="Normal 7 2" xfId="650"/>
    <cellStyle name="Normal 7 3" xfId="651"/>
    <cellStyle name="Normal 7 4" xfId="652"/>
    <cellStyle name="Normal 7 5" xfId="653"/>
    <cellStyle name="Normal 7 6" xfId="654"/>
    <cellStyle name="Normal 7 7" xfId="655"/>
    <cellStyle name="Normal 7 8" xfId="656"/>
    <cellStyle name="Normal 8" xfId="657"/>
    <cellStyle name="Normal 9" xfId="658"/>
    <cellStyle name="Normal1" xfId="659"/>
    <cellStyle name="Normal3" xfId="660"/>
    <cellStyle name="Normale_344COMPU" xfId="661"/>
    <cellStyle name="Normalno 14" xfId="29"/>
    <cellStyle name="Normalno 2" xfId="5"/>
    <cellStyle name="Normalno 2 2" xfId="662"/>
    <cellStyle name="Note 10" xfId="663"/>
    <cellStyle name="Note 11" xfId="664"/>
    <cellStyle name="Note 12" xfId="665"/>
    <cellStyle name="Note 13" xfId="666"/>
    <cellStyle name="Note 14" xfId="667"/>
    <cellStyle name="Note 15" xfId="668"/>
    <cellStyle name="Note 16" xfId="669"/>
    <cellStyle name="Note 17" xfId="670"/>
    <cellStyle name="Note 18" xfId="671"/>
    <cellStyle name="Note 19" xfId="672"/>
    <cellStyle name="Note 2" xfId="673"/>
    <cellStyle name="Note 2 2" xfId="674"/>
    <cellStyle name="Note 2 3" xfId="675"/>
    <cellStyle name="Note 2 4" xfId="676"/>
    <cellStyle name="Note 2 5" xfId="677"/>
    <cellStyle name="Note 2 6" xfId="678"/>
    <cellStyle name="Note 2 7" xfId="679"/>
    <cellStyle name="Note 20" xfId="680"/>
    <cellStyle name="Note 21" xfId="681"/>
    <cellStyle name="Note 22" xfId="682"/>
    <cellStyle name="Note 23" xfId="683"/>
    <cellStyle name="Note 24" xfId="684"/>
    <cellStyle name="Note 25" xfId="685"/>
    <cellStyle name="Note 26" xfId="686"/>
    <cellStyle name="Note 27" xfId="687"/>
    <cellStyle name="Note 28" xfId="688"/>
    <cellStyle name="Note 29" xfId="689"/>
    <cellStyle name="Note 3" xfId="690"/>
    <cellStyle name="Note 4" xfId="691"/>
    <cellStyle name="Note 5" xfId="692"/>
    <cellStyle name="Note 6" xfId="693"/>
    <cellStyle name="Note 7" xfId="694"/>
    <cellStyle name="Note 8" xfId="695"/>
    <cellStyle name="Note 9" xfId="696"/>
    <cellStyle name="Obično 2" xfId="6"/>
    <cellStyle name="Obično 2 2" xfId="17"/>
    <cellStyle name="Obično 2 3" xfId="10"/>
    <cellStyle name="Obično 2 4" xfId="756"/>
    <cellStyle name="Obično 3" xfId="697"/>
    <cellStyle name="Obično 3 2" xfId="698"/>
    <cellStyle name="Obično 5" xfId="699"/>
    <cellStyle name="Obično 6" xfId="700"/>
    <cellStyle name="Obično_2. NOVIGRAD_TROSK_TRETM" xfId="701"/>
    <cellStyle name="Obracun" xfId="702"/>
    <cellStyle name="Opis NASLOV" xfId="703"/>
    <cellStyle name="Output 10" xfId="704"/>
    <cellStyle name="Output 11" xfId="705"/>
    <cellStyle name="Output 12" xfId="706"/>
    <cellStyle name="Output 13" xfId="707"/>
    <cellStyle name="Output 14" xfId="708"/>
    <cellStyle name="Output 15" xfId="709"/>
    <cellStyle name="Output 16" xfId="710"/>
    <cellStyle name="Output 17" xfId="711"/>
    <cellStyle name="Output 18" xfId="712"/>
    <cellStyle name="Output 19" xfId="713"/>
    <cellStyle name="Output 2" xfId="714"/>
    <cellStyle name="Output 20" xfId="715"/>
    <cellStyle name="Output 21" xfId="716"/>
    <cellStyle name="Output 22" xfId="717"/>
    <cellStyle name="Output 23" xfId="718"/>
    <cellStyle name="Output 24" xfId="719"/>
    <cellStyle name="Output 25" xfId="720"/>
    <cellStyle name="Output 26" xfId="721"/>
    <cellStyle name="Output 27" xfId="722"/>
    <cellStyle name="Output 28" xfId="723"/>
    <cellStyle name="Output 29" xfId="724"/>
    <cellStyle name="Output 3" xfId="725"/>
    <cellStyle name="Output 4" xfId="726"/>
    <cellStyle name="Output 5" xfId="727"/>
    <cellStyle name="Output 6" xfId="728"/>
    <cellStyle name="Output 7" xfId="729"/>
    <cellStyle name="Output 8" xfId="730"/>
    <cellStyle name="Output 9" xfId="731"/>
    <cellStyle name="Percent 2" xfId="732"/>
    <cellStyle name="Percent 2 2" xfId="733"/>
    <cellStyle name="Percent 2 2 2" xfId="734"/>
    <cellStyle name="Percent 2 3" xfId="735"/>
    <cellStyle name="Percent 3" xfId="736"/>
    <cellStyle name="Percent 3 2" xfId="737"/>
    <cellStyle name="Percent 3 3" xfId="738"/>
    <cellStyle name="Postotak 2" xfId="739"/>
    <cellStyle name="Sheet Title" xfId="740"/>
    <cellStyle name="Standard" xfId="741"/>
    <cellStyle name="Standard 2" xfId="742"/>
    <cellStyle name="Stavka kolicina" xfId="743"/>
    <cellStyle name="Stavka OPIS" xfId="744"/>
    <cellStyle name="Stil 1" xfId="745"/>
    <cellStyle name="Stil 1 2" xfId="746"/>
    <cellStyle name="Style 1" xfId="747"/>
    <cellStyle name="Style 1 2" xfId="748"/>
    <cellStyle name="Tekst upozorenja" xfId="749"/>
    <cellStyle name="Tekst upozorenja 2" xfId="750"/>
    <cellStyle name="Title 2" xfId="751"/>
    <cellStyle name="Ukupno" xfId="752"/>
    <cellStyle name="Valuta 2" xfId="7"/>
    <cellStyle name="Valuta 3" xfId="19"/>
    <cellStyle name="Warning Text 2" xfId="753"/>
    <cellStyle name="Zarez 13" xfId="32"/>
    <cellStyle name="Zarez 2" xfId="8"/>
    <cellStyle name="Zarez 2 2" xfId="23"/>
    <cellStyle name="Zarez 2 3" xfId="757"/>
    <cellStyle name="Zarez 3" xfId="9"/>
    <cellStyle name="Zarez 4" xfId="1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1724697</xdr:colOff>
      <xdr:row>13</xdr:row>
      <xdr:rowOff>45720</xdr:rowOff>
    </xdr:from>
    <xdr:to>
      <xdr:col>0</xdr:col>
      <xdr:colOff>4484862</xdr:colOff>
      <xdr:row>15</xdr:row>
      <xdr:rowOff>112395</xdr:rowOff>
    </xdr:to>
    <xdr:sp macro="" textlink="">
      <xdr:nvSpPr>
        <xdr:cNvPr id="13315" name="WordArt 3"/>
        <xdr:cNvSpPr>
          <a:spLocks noChangeArrowheads="1" noChangeShapeType="1" noTextEdit="1"/>
        </xdr:cNvSpPr>
      </xdr:nvSpPr>
      <xdr:spPr bwMode="auto">
        <a:xfrm>
          <a:off x="1724697" y="3810896"/>
          <a:ext cx="2760165" cy="380440"/>
        </a:xfrm>
        <a:prstGeom prst="rect">
          <a:avLst/>
        </a:prstGeom>
      </xdr:spPr>
      <xdr:txBody>
        <a:bodyPr wrap="none" fromWordArt="1">
          <a:prstTxWarp prst="textPlain">
            <a:avLst>
              <a:gd name="adj" fmla="val 50000"/>
            </a:avLst>
          </a:prstTxWarp>
        </a:bodyPr>
        <a:lstStyle/>
        <a:p>
          <a:pPr algn="ctr" rtl="0"/>
          <a:r>
            <a:rPr lang="hr-HR" sz="3600" kern="10" spc="0">
              <a:ln w="9525">
                <a:solidFill>
                  <a:srgbClr val="000000"/>
                </a:solidFill>
                <a:round/>
                <a:headEnd/>
                <a:tailEnd/>
              </a:ln>
              <a:solidFill>
                <a:srgbClr val="808080"/>
              </a:solidFill>
              <a:effectLst/>
              <a:latin typeface="Tw Cen MT" panose="020B0602020104020603" pitchFamily="34" charset="-18"/>
            </a:rPr>
            <a:t>TROŠKOVNIK</a:t>
          </a:r>
        </a:p>
      </xdr:txBody>
    </xdr:sp>
    <xdr:clientData/>
  </xdr:twoCellAnchor>
  <xdr:twoCellAnchor>
    <xdr:from>
      <xdr:col>0</xdr:col>
      <xdr:colOff>1115642</xdr:colOff>
      <xdr:row>18</xdr:row>
      <xdr:rowOff>14698</xdr:rowOff>
    </xdr:from>
    <xdr:to>
      <xdr:col>0</xdr:col>
      <xdr:colOff>5320393</xdr:colOff>
      <xdr:row>21</xdr:row>
      <xdr:rowOff>81641</xdr:rowOff>
    </xdr:to>
    <xdr:sp macro="" textlink="">
      <xdr:nvSpPr>
        <xdr:cNvPr id="13316" name="WordArt 4"/>
        <xdr:cNvSpPr>
          <a:spLocks noChangeArrowheads="1" noChangeShapeType="1" noTextEdit="1"/>
        </xdr:cNvSpPr>
      </xdr:nvSpPr>
      <xdr:spPr bwMode="auto">
        <a:xfrm>
          <a:off x="1115642" y="4627519"/>
          <a:ext cx="4204751" cy="556801"/>
        </a:xfrm>
        <a:prstGeom prst="rect">
          <a:avLst/>
        </a:prstGeom>
      </xdr:spPr>
      <xdr:txBody>
        <a:bodyPr wrap="none" fromWordArt="1">
          <a:prstTxWarp prst="textPlain">
            <a:avLst>
              <a:gd name="adj" fmla="val 49477"/>
            </a:avLst>
          </a:prstTxWarp>
        </a:bodyPr>
        <a:lstStyle/>
        <a:p>
          <a:pPr algn="ctr" rtl="0">
            <a:lnSpc>
              <a:spcPts val="1900"/>
            </a:lnSpc>
          </a:pPr>
          <a:r>
            <a:rPr lang="vi-VN" sz="1800" kern="10" spc="0">
              <a:ln w="9525">
                <a:solidFill>
                  <a:srgbClr val="000000"/>
                </a:solidFill>
                <a:round/>
                <a:headEnd/>
                <a:tailEnd/>
              </a:ln>
              <a:solidFill>
                <a:srgbClr val="FFFFFF"/>
              </a:solidFill>
              <a:effectLst/>
            </a:rPr>
            <a:t>građevinsk</a:t>
          </a:r>
          <a:r>
            <a:rPr lang="hr-HR" sz="1800" kern="10" spc="0">
              <a:ln w="9525">
                <a:solidFill>
                  <a:srgbClr val="000000"/>
                </a:solidFill>
                <a:round/>
                <a:headEnd/>
                <a:tailEnd/>
              </a:ln>
              <a:solidFill>
                <a:srgbClr val="FFFFFF"/>
              </a:solidFill>
              <a:effectLst/>
            </a:rPr>
            <a:t>o -</a:t>
          </a:r>
          <a:r>
            <a:rPr lang="hr-HR" sz="1800" kern="10" spc="0" baseline="0">
              <a:ln w="9525">
                <a:solidFill>
                  <a:srgbClr val="000000"/>
                </a:solidFill>
                <a:round/>
                <a:headEnd/>
                <a:tailEnd/>
              </a:ln>
              <a:solidFill>
                <a:srgbClr val="FFFFFF"/>
              </a:solidFill>
              <a:effectLst/>
            </a:rPr>
            <a:t> </a:t>
          </a:r>
          <a:r>
            <a:rPr lang="vi-VN" sz="1800" kern="10" spc="0">
              <a:ln w="9525">
                <a:solidFill>
                  <a:srgbClr val="000000"/>
                </a:solidFill>
                <a:round/>
                <a:headEnd/>
                <a:tailEnd/>
              </a:ln>
              <a:solidFill>
                <a:srgbClr val="FFFFFF"/>
              </a:solidFill>
              <a:effectLst/>
            </a:rPr>
            <a:t>obrtničkih </a:t>
          </a:r>
          <a:r>
            <a:rPr lang="hr-HR" sz="1800" kern="10" spc="0">
              <a:ln w="9525">
                <a:solidFill>
                  <a:srgbClr val="000000"/>
                </a:solidFill>
                <a:round/>
                <a:headEnd/>
                <a:tailEnd/>
              </a:ln>
              <a:solidFill>
                <a:srgbClr val="FFFFFF"/>
              </a:solidFill>
              <a:effectLst/>
            </a:rPr>
            <a:t>i kiparsko </a:t>
          </a:r>
        </a:p>
        <a:p>
          <a:pPr algn="ctr" rtl="0">
            <a:lnSpc>
              <a:spcPts val="1900"/>
            </a:lnSpc>
          </a:pPr>
          <a:r>
            <a:rPr lang="hr-HR" sz="1800" kern="10" spc="0">
              <a:ln w="9525">
                <a:solidFill>
                  <a:srgbClr val="000000"/>
                </a:solidFill>
                <a:round/>
                <a:headEnd/>
                <a:tailEnd/>
              </a:ln>
              <a:solidFill>
                <a:srgbClr val="FFFFFF"/>
              </a:solidFill>
              <a:effectLst/>
            </a:rPr>
            <a:t>restauratorskih </a:t>
          </a:r>
          <a:r>
            <a:rPr lang="vi-VN" sz="1800" kern="10" spc="0">
              <a:ln w="9525">
                <a:solidFill>
                  <a:srgbClr val="000000"/>
                </a:solidFill>
                <a:round/>
                <a:headEnd/>
                <a:tailEnd/>
              </a:ln>
              <a:solidFill>
                <a:srgbClr val="FFFFFF"/>
              </a:solidFill>
              <a:effectLst/>
            </a:rPr>
            <a:t>ra</a:t>
          </a:r>
          <a:r>
            <a:rPr lang="hr-HR" sz="1800" kern="10" spc="0">
              <a:ln w="9525">
                <a:solidFill>
                  <a:srgbClr val="000000"/>
                </a:solidFill>
                <a:round/>
                <a:headEnd/>
                <a:tailEnd/>
              </a:ln>
              <a:solidFill>
                <a:srgbClr val="FFFFFF"/>
              </a:solidFill>
              <a:effectLst/>
              <a:latin typeface="Tw Cen MT" panose="020B0602020104020603" pitchFamily="34" charset="-18"/>
            </a:rPr>
            <a:t>d</a:t>
          </a:r>
          <a:r>
            <a:rPr lang="vi-VN" sz="1800" kern="10" spc="0">
              <a:ln w="9525">
                <a:solidFill>
                  <a:srgbClr val="000000"/>
                </a:solidFill>
                <a:round/>
                <a:headEnd/>
                <a:tailEnd/>
              </a:ln>
              <a:solidFill>
                <a:srgbClr val="FFFFFF"/>
              </a:solidFill>
              <a:effectLst/>
            </a:rPr>
            <a:t>ova</a:t>
          </a:r>
        </a:p>
      </xdr:txBody>
    </xdr:sp>
    <xdr:clientData/>
  </xdr:twoCellAnchor>
  <mc:AlternateContent xmlns:mc="http://schemas.openxmlformats.org/markup-compatibility/2006">
    <mc:Choice xmlns:a14="http://schemas.microsoft.com/office/drawing/2010/main" Requires="a14">
      <xdr:twoCellAnchor>
        <xdr:from>
          <xdr:col>0</xdr:col>
          <xdr:colOff>45720</xdr:colOff>
          <xdr:row>0</xdr:row>
          <xdr:rowOff>68580</xdr:rowOff>
        </xdr:from>
        <xdr:to>
          <xdr:col>0</xdr:col>
          <xdr:colOff>1706880</xdr:colOff>
          <xdr:row>0</xdr:row>
          <xdr:rowOff>693420</xdr:rowOff>
        </xdr:to>
        <xdr:sp macro="" textlink="">
          <xdr:nvSpPr>
            <xdr:cNvPr id="13320" name="Object 8" hidden="1">
              <a:extLst>
                <a:ext uri="{63B3BB69-23CF-44E3-9099-C40C66FF867C}">
                  <a14:compatExt spid="_x0000_s1332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1</xdr:col>
      <xdr:colOff>0</xdr:colOff>
      <xdr:row>39</xdr:row>
      <xdr:rowOff>0</xdr:rowOff>
    </xdr:from>
    <xdr:ext cx="76200" cy="200025"/>
    <xdr:sp macro="" textlink="">
      <xdr:nvSpPr>
        <xdr:cNvPr id="2" name="Text Box 584"/>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3" name="Text Box 585"/>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4" name="Text Box 586"/>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5" name="Text Box 587"/>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 name="Text Box 588"/>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 name="Text Box 589"/>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 name="Text Box 590"/>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9" name="Text Box 591"/>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0" name="Text Box 597"/>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1" name="Text Box 602"/>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2" name="Text Box 603"/>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3" name="Text Box 630"/>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4" name="Text Box 668"/>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5" name="Text Box 702"/>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6" name="Text Box 703"/>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7" name="Text Box 704"/>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8" name="Text Box 705"/>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19" name="Text Box 706"/>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0" name="Text Box 707"/>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1" name="Text Box 708"/>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2" name="Text Box 709"/>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3" name="Text Box 710"/>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4" name="Text Box 711"/>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5" name="Text Box 712"/>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26" name="Text Box 713"/>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27" name="Text Box 604"/>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28" name="Text Box 605"/>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29" name="Text Box 606"/>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0" name="Text Box 607"/>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1" name="Text Box 608"/>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2" name="Text Box 609"/>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3" name="Text Box 610"/>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4" name="Text Box 611"/>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5" name="Text Box 612"/>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6" name="Text Box 613"/>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7" name="Text Box 614"/>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8" name="Text Box 584"/>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39" name="Text Box 585"/>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0" name="Text Box 586"/>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1" name="Text Box 587"/>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2" name="Text Box 588"/>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3" name="Text Box 589"/>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4" name="Text Box 590"/>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5" name="Text Box 591"/>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6" name="Text Box 597"/>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7" name="Text Box 602"/>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8" name="Text Box 603"/>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49" name="Text Box 630"/>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0" name="Text Box 668"/>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1" name="Text Box 702"/>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2" name="Text Box 703"/>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3" name="Text Box 704"/>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4" name="Text Box 705"/>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5" name="Text Box 706"/>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6" name="Text Box 707"/>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7" name="Text Box 708"/>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8" name="Text Box 709"/>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59" name="Text Box 710"/>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60" name="Text Box 711"/>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61" name="Text Box 712"/>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52400"/>
    <xdr:sp macro="" textlink="">
      <xdr:nvSpPr>
        <xdr:cNvPr id="62" name="Text Box 713"/>
        <xdr:cNvSpPr txBox="1">
          <a:spLocks noChangeArrowheads="1"/>
        </xdr:cNvSpPr>
      </xdr:nvSpPr>
      <xdr:spPr bwMode="auto">
        <a:xfrm>
          <a:off x="247650" y="15163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3" name="Text Box 584"/>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4" name="Text Box 585"/>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5" name="Text Box 586"/>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6" name="Text Box 587"/>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7" name="Text Box 588"/>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8" name="Text Box 589"/>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69" name="Text Box 590"/>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0" name="Text Box 591"/>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1" name="Text Box 597"/>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2" name="Text Box 602"/>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3" name="Text Box 603"/>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4" name="Text Box 630"/>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5" name="Text Box 668"/>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6" name="Text Box 702"/>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7" name="Text Box 703"/>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8" name="Text Box 704"/>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79" name="Text Box 705"/>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0" name="Text Box 706"/>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1" name="Text Box 707"/>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2" name="Text Box 708"/>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3" name="Text Box 709"/>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4" name="Text Box 710"/>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5" name="Text Box 711"/>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6" name="Text Box 712"/>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200025"/>
    <xdr:sp macro="" textlink="">
      <xdr:nvSpPr>
        <xdr:cNvPr id="87" name="Text Box 713"/>
        <xdr:cNvSpPr txBox="1">
          <a:spLocks noChangeArrowheads="1"/>
        </xdr:cNvSpPr>
      </xdr:nvSpPr>
      <xdr:spPr bwMode="auto">
        <a:xfrm>
          <a:off x="247650" y="15163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88" name="Text Box 604"/>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89" name="Text Box 605"/>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0" name="Text Box 606"/>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1" name="Text Box 607"/>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2" name="Text Box 608"/>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3" name="Text Box 609"/>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4" name="Text Box 610"/>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5" name="Text Box 611"/>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6" name="Text Box 612"/>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7" name="Text Box 613"/>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39</xdr:row>
      <xdr:rowOff>0</xdr:rowOff>
    </xdr:from>
    <xdr:ext cx="76200" cy="161925"/>
    <xdr:sp macro="" textlink="">
      <xdr:nvSpPr>
        <xdr:cNvPr id="98" name="Text Box 614"/>
        <xdr:cNvSpPr txBox="1">
          <a:spLocks noChangeArrowheads="1"/>
        </xdr:cNvSpPr>
      </xdr:nvSpPr>
      <xdr:spPr bwMode="auto">
        <a:xfrm>
          <a:off x="247650" y="15163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99" name="Text Box 584"/>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0" name="Text Box 585"/>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1" name="Text Box 586"/>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2" name="Text Box 587"/>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3" name="Text Box 588"/>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4" name="Text Box 589"/>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5" name="Text Box 590"/>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6" name="Text Box 591"/>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7" name="Text Box 597"/>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8" name="Text Box 602"/>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09" name="Text Box 603"/>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0" name="Text Box 630"/>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1" name="Text Box 668"/>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2" name="Text Box 702"/>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3" name="Text Box 703"/>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4" name="Text Box 704"/>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5" name="Text Box 705"/>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6" name="Text Box 706"/>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7" name="Text Box 707"/>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8" name="Text Box 708"/>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19" name="Text Box 709"/>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20" name="Text Box 710"/>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21" name="Text Box 711"/>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22" name="Text Box 712"/>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23" name="Text Box 713"/>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24" name="Text Box 604"/>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25" name="Text Box 605"/>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26" name="Text Box 606"/>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27" name="Text Box 607"/>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28" name="Text Box 608"/>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29" name="Text Box 609"/>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0" name="Text Box 610"/>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1" name="Text Box 611"/>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2" name="Text Box 612"/>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3" name="Text Box 613"/>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4" name="Text Box 614"/>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5" name="Text Box 584"/>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6" name="Text Box 585"/>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7" name="Text Box 586"/>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8" name="Text Box 587"/>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39" name="Text Box 588"/>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0" name="Text Box 589"/>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1" name="Text Box 590"/>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2" name="Text Box 591"/>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3" name="Text Box 597"/>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4" name="Text Box 602"/>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5" name="Text Box 603"/>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6" name="Text Box 630"/>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7" name="Text Box 668"/>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8" name="Text Box 702"/>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49" name="Text Box 703"/>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0" name="Text Box 704"/>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1" name="Text Box 705"/>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2" name="Text Box 706"/>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3" name="Text Box 707"/>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4" name="Text Box 708"/>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5" name="Text Box 709"/>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6" name="Text Box 710"/>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7" name="Text Box 711"/>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8" name="Text Box 712"/>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52400"/>
    <xdr:sp macro="" textlink="">
      <xdr:nvSpPr>
        <xdr:cNvPr id="159" name="Text Box 713"/>
        <xdr:cNvSpPr txBox="1">
          <a:spLocks noChangeArrowheads="1"/>
        </xdr:cNvSpPr>
      </xdr:nvSpPr>
      <xdr:spPr bwMode="auto">
        <a:xfrm>
          <a:off x="247650" y="18573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0" name="Text Box 584"/>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1" name="Text Box 585"/>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2" name="Text Box 586"/>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3" name="Text Box 587"/>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4" name="Text Box 588"/>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5" name="Text Box 589"/>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6" name="Text Box 590"/>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7" name="Text Box 591"/>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8" name="Text Box 597"/>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69" name="Text Box 602"/>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0" name="Text Box 603"/>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1" name="Text Box 630"/>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2" name="Text Box 668"/>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3" name="Text Box 702"/>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4" name="Text Box 703"/>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5" name="Text Box 704"/>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6" name="Text Box 705"/>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7" name="Text Box 706"/>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8" name="Text Box 707"/>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79" name="Text Box 708"/>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80" name="Text Box 709"/>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81" name="Text Box 710"/>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82" name="Text Box 711"/>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83" name="Text Box 712"/>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200025"/>
    <xdr:sp macro="" textlink="">
      <xdr:nvSpPr>
        <xdr:cNvPr id="184" name="Text Box 713"/>
        <xdr:cNvSpPr txBox="1">
          <a:spLocks noChangeArrowheads="1"/>
        </xdr:cNvSpPr>
      </xdr:nvSpPr>
      <xdr:spPr bwMode="auto">
        <a:xfrm>
          <a:off x="247650" y="1857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85" name="Text Box 604"/>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86" name="Text Box 605"/>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87" name="Text Box 606"/>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88" name="Text Box 607"/>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89" name="Text Box 608"/>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90" name="Text Box 609"/>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91" name="Text Box 610"/>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92" name="Text Box 611"/>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93" name="Text Box 612"/>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94" name="Text Box 613"/>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46</xdr:row>
      <xdr:rowOff>0</xdr:rowOff>
    </xdr:from>
    <xdr:ext cx="76200" cy="161925"/>
    <xdr:sp macro="" textlink="">
      <xdr:nvSpPr>
        <xdr:cNvPr id="195" name="Text Box 614"/>
        <xdr:cNvSpPr txBox="1">
          <a:spLocks noChangeArrowheads="1"/>
        </xdr:cNvSpPr>
      </xdr:nvSpPr>
      <xdr:spPr bwMode="auto">
        <a:xfrm>
          <a:off x="247650" y="18573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196" name="Text Box 584"/>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197" name="Text Box 585"/>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198" name="Text Box 586"/>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199" name="Text Box 587"/>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0" name="Text Box 588"/>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1" name="Text Box 589"/>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2" name="Text Box 590"/>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3" name="Text Box 591"/>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4" name="Text Box 597"/>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5" name="Text Box 602"/>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6" name="Text Box 603"/>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7" name="Text Box 630"/>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8" name="Text Box 668"/>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09" name="Text Box 702"/>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0" name="Text Box 703"/>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1" name="Text Box 704"/>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2" name="Text Box 705"/>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3" name="Text Box 706"/>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4" name="Text Box 707"/>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5" name="Text Box 708"/>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6" name="Text Box 709"/>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7" name="Text Box 710"/>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8" name="Text Box 711"/>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19" name="Text Box 712"/>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20" name="Text Box 713"/>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1" name="Text Box 604"/>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2" name="Text Box 605"/>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3" name="Text Box 606"/>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4" name="Text Box 607"/>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5" name="Text Box 608"/>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6" name="Text Box 609"/>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7" name="Text Box 610"/>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8" name="Text Box 611"/>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29" name="Text Box 612"/>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0" name="Text Box 613"/>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1" name="Text Box 614"/>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2" name="Text Box 584"/>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3" name="Text Box 585"/>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4" name="Text Box 586"/>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5" name="Text Box 587"/>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6" name="Text Box 588"/>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7" name="Text Box 589"/>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8" name="Text Box 590"/>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39" name="Text Box 591"/>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0" name="Text Box 597"/>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1" name="Text Box 602"/>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2" name="Text Box 603"/>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3" name="Text Box 630"/>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4" name="Text Box 668"/>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5" name="Text Box 702"/>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6" name="Text Box 703"/>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7" name="Text Box 704"/>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8" name="Text Box 705"/>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49" name="Text Box 706"/>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0" name="Text Box 707"/>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1" name="Text Box 708"/>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2" name="Text Box 709"/>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3" name="Text Box 710"/>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4" name="Text Box 711"/>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5" name="Text Box 712"/>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52400"/>
    <xdr:sp macro="" textlink="">
      <xdr:nvSpPr>
        <xdr:cNvPr id="256" name="Text Box 713"/>
        <xdr:cNvSpPr txBox="1">
          <a:spLocks noChangeArrowheads="1"/>
        </xdr:cNvSpPr>
      </xdr:nvSpPr>
      <xdr:spPr bwMode="auto">
        <a:xfrm>
          <a:off x="257175" y="260127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57" name="Text Box 584"/>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58" name="Text Box 585"/>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59" name="Text Box 586"/>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0" name="Text Box 587"/>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1" name="Text Box 588"/>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2" name="Text Box 589"/>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3" name="Text Box 590"/>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4" name="Text Box 591"/>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5" name="Text Box 597"/>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6" name="Text Box 602"/>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7" name="Text Box 603"/>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8" name="Text Box 630"/>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69" name="Text Box 668"/>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0" name="Text Box 702"/>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1" name="Text Box 703"/>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2" name="Text Box 704"/>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3" name="Text Box 705"/>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4" name="Text Box 706"/>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5" name="Text Box 707"/>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6" name="Text Box 708"/>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7" name="Text Box 709"/>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8" name="Text Box 710"/>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79" name="Text Box 711"/>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80" name="Text Box 712"/>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200025"/>
    <xdr:sp macro="" textlink="">
      <xdr:nvSpPr>
        <xdr:cNvPr id="281" name="Text Box 713"/>
        <xdr:cNvSpPr txBox="1">
          <a:spLocks noChangeArrowheads="1"/>
        </xdr:cNvSpPr>
      </xdr:nvSpPr>
      <xdr:spPr bwMode="auto">
        <a:xfrm>
          <a:off x="257175" y="26012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2" name="Text Box 604"/>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3" name="Text Box 605"/>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4" name="Text Box 606"/>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5" name="Text Box 607"/>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6" name="Text Box 608"/>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7" name="Text Box 609"/>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8" name="Text Box 610"/>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89" name="Text Box 611"/>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90" name="Text Box 612"/>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91" name="Text Box 613"/>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47</xdr:row>
      <xdr:rowOff>0</xdr:rowOff>
    </xdr:from>
    <xdr:ext cx="76200" cy="161925"/>
    <xdr:sp macro="" textlink="">
      <xdr:nvSpPr>
        <xdr:cNvPr id="292" name="Text Box 614"/>
        <xdr:cNvSpPr txBox="1">
          <a:spLocks noChangeArrowheads="1"/>
        </xdr:cNvSpPr>
      </xdr:nvSpPr>
      <xdr:spPr bwMode="auto">
        <a:xfrm>
          <a:off x="257175" y="260127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3" name="Text Box 584"/>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4" name="Text Box 585"/>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5" name="Text Box 586"/>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6" name="Text Box 587"/>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7" name="Text Box 588"/>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8" name="Text Box 589"/>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299" name="Text Box 590"/>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0" name="Text Box 591"/>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1" name="Text Box 597"/>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2" name="Text Box 602"/>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3" name="Text Box 603"/>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4" name="Text Box 630"/>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5" name="Text Box 668"/>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6" name="Text Box 702"/>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7" name="Text Box 703"/>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8" name="Text Box 704"/>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09" name="Text Box 705"/>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0" name="Text Box 706"/>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1" name="Text Box 707"/>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2" name="Text Box 708"/>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3" name="Text Box 709"/>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4" name="Text Box 710"/>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5" name="Text Box 711"/>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6" name="Text Box 712"/>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7" name="Text Box 713"/>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8" name="Text Box 584"/>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19" name="Text Box 585"/>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0" name="Text Box 586"/>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1" name="Text Box 587"/>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2" name="Text Box 588"/>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3" name="Text Box 589"/>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4" name="Text Box 590"/>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5" name="Text Box 591"/>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6" name="Text Box 597"/>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7" name="Text Box 602"/>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8" name="Text Box 603"/>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29" name="Text Box 630"/>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0" name="Text Box 668"/>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1" name="Text Box 702"/>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2" name="Text Box 703"/>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3" name="Text Box 704"/>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4" name="Text Box 705"/>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5" name="Text Box 706"/>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6" name="Text Box 707"/>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7" name="Text Box 708"/>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8" name="Text Box 709"/>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39" name="Text Box 710"/>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40" name="Text Box 711"/>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41" name="Text Box 712"/>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45</xdr:row>
      <xdr:rowOff>0</xdr:rowOff>
    </xdr:from>
    <xdr:ext cx="76200" cy="200025"/>
    <xdr:sp macro="" textlink="">
      <xdr:nvSpPr>
        <xdr:cNvPr id="342" name="Text Box 713"/>
        <xdr:cNvSpPr txBox="1">
          <a:spLocks noChangeArrowheads="1"/>
        </xdr:cNvSpPr>
      </xdr:nvSpPr>
      <xdr:spPr bwMode="auto">
        <a:xfrm>
          <a:off x="257175" y="26174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19</xdr:row>
      <xdr:rowOff>0</xdr:rowOff>
    </xdr:from>
    <xdr:ext cx="76200" cy="200025"/>
    <xdr:sp macro="" textlink="">
      <xdr:nvSpPr>
        <xdr:cNvPr id="2" name="Text Box 584"/>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3" name="Text Box 585"/>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4" name="Text Box 586"/>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5" name="Text Box 587"/>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 name="Text Box 588"/>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 name="Text Box 589"/>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 name="Text Box 590"/>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9" name="Text Box 591"/>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0" name="Text Box 597"/>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1" name="Text Box 602"/>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2" name="Text Box 603"/>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3" name="Text Box 630"/>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4" name="Text Box 668"/>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5" name="Text Box 702"/>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6" name="Text Box 703"/>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7" name="Text Box 704"/>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8" name="Text Box 705"/>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19" name="Text Box 706"/>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0" name="Text Box 707"/>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1" name="Text Box 708"/>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2" name="Text Box 709"/>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3" name="Text Box 710"/>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4" name="Text Box 711"/>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5" name="Text Box 712"/>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26" name="Text Box 713"/>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27" name="Text Box 604"/>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28" name="Text Box 605"/>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29" name="Text Box 606"/>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0" name="Text Box 607"/>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1" name="Text Box 608"/>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2" name="Text Box 609"/>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3" name="Text Box 610"/>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4" name="Text Box 611"/>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5" name="Text Box 612"/>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6" name="Text Box 613"/>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7" name="Text Box 614"/>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8" name="Text Box 584"/>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39" name="Text Box 585"/>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0" name="Text Box 586"/>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1" name="Text Box 587"/>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2" name="Text Box 588"/>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3" name="Text Box 589"/>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4" name="Text Box 590"/>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5" name="Text Box 591"/>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6" name="Text Box 597"/>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7" name="Text Box 602"/>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8" name="Text Box 603"/>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49" name="Text Box 630"/>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0" name="Text Box 668"/>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1" name="Text Box 702"/>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2" name="Text Box 703"/>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3" name="Text Box 704"/>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4" name="Text Box 705"/>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5" name="Text Box 706"/>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6" name="Text Box 707"/>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7" name="Text Box 708"/>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8" name="Text Box 709"/>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59" name="Text Box 710"/>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60" name="Text Box 711"/>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61" name="Text Box 712"/>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52400"/>
    <xdr:sp macro="" textlink="">
      <xdr:nvSpPr>
        <xdr:cNvPr id="62" name="Text Box 713"/>
        <xdr:cNvSpPr txBox="1">
          <a:spLocks noChangeArrowheads="1"/>
        </xdr:cNvSpPr>
      </xdr:nvSpPr>
      <xdr:spPr bwMode="auto">
        <a:xfrm>
          <a:off x="257175" y="157353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3" name="Text Box 584"/>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4" name="Text Box 585"/>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5" name="Text Box 586"/>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6" name="Text Box 587"/>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7" name="Text Box 588"/>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8" name="Text Box 589"/>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69" name="Text Box 590"/>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0" name="Text Box 591"/>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1" name="Text Box 597"/>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2" name="Text Box 602"/>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3" name="Text Box 603"/>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4" name="Text Box 630"/>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5" name="Text Box 668"/>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6" name="Text Box 702"/>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7" name="Text Box 703"/>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8" name="Text Box 704"/>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79" name="Text Box 705"/>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0" name="Text Box 706"/>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1" name="Text Box 707"/>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2" name="Text Box 708"/>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3" name="Text Box 709"/>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4" name="Text Box 710"/>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5" name="Text Box 711"/>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6" name="Text Box 712"/>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200025"/>
    <xdr:sp macro="" textlink="">
      <xdr:nvSpPr>
        <xdr:cNvPr id="87" name="Text Box 713"/>
        <xdr:cNvSpPr txBox="1">
          <a:spLocks noChangeArrowheads="1"/>
        </xdr:cNvSpPr>
      </xdr:nvSpPr>
      <xdr:spPr bwMode="auto">
        <a:xfrm>
          <a:off x="257175" y="1573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88" name="Text Box 604"/>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89" name="Text Box 605"/>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0" name="Text Box 606"/>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1" name="Text Box 607"/>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2" name="Text Box 608"/>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3" name="Text Box 609"/>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4" name="Text Box 610"/>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5" name="Text Box 611"/>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6" name="Text Box 612"/>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7" name="Text Box 613"/>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76200" cy="161925"/>
    <xdr:sp macro="" textlink="">
      <xdr:nvSpPr>
        <xdr:cNvPr id="98" name="Text Box 614"/>
        <xdr:cNvSpPr txBox="1">
          <a:spLocks noChangeArrowheads="1"/>
        </xdr:cNvSpPr>
      </xdr:nvSpPr>
      <xdr:spPr bwMode="auto">
        <a:xfrm>
          <a:off x="257175" y="157353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99" name="Text Box 584"/>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0" name="Text Box 585"/>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1" name="Text Box 586"/>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2" name="Text Box 587"/>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3" name="Text Box 588"/>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4" name="Text Box 589"/>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5" name="Text Box 590"/>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6" name="Text Box 591"/>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7" name="Text Box 597"/>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8" name="Text Box 602"/>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09" name="Text Box 603"/>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0" name="Text Box 630"/>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1" name="Text Box 668"/>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2" name="Text Box 702"/>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3" name="Text Box 703"/>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4" name="Text Box 704"/>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5" name="Text Box 705"/>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6" name="Text Box 706"/>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7" name="Text Box 707"/>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8" name="Text Box 708"/>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19" name="Text Box 709"/>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20" name="Text Box 710"/>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21" name="Text Box 711"/>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22" name="Text Box 712"/>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23" name="Text Box 713"/>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24" name="Text Box 604"/>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25" name="Text Box 605"/>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26" name="Text Box 606"/>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27" name="Text Box 607"/>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28" name="Text Box 608"/>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29" name="Text Box 609"/>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0" name="Text Box 610"/>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1" name="Text Box 611"/>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2" name="Text Box 612"/>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3" name="Text Box 613"/>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4" name="Text Box 614"/>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5" name="Text Box 584"/>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6" name="Text Box 585"/>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7" name="Text Box 586"/>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8" name="Text Box 587"/>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39" name="Text Box 588"/>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0" name="Text Box 589"/>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1" name="Text Box 590"/>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2" name="Text Box 591"/>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3" name="Text Box 597"/>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4" name="Text Box 602"/>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5" name="Text Box 603"/>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6" name="Text Box 630"/>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7" name="Text Box 668"/>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8" name="Text Box 702"/>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49" name="Text Box 703"/>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0" name="Text Box 704"/>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1" name="Text Box 705"/>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2" name="Text Box 706"/>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3" name="Text Box 707"/>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4" name="Text Box 708"/>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5" name="Text Box 709"/>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6" name="Text Box 710"/>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7" name="Text Box 711"/>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8" name="Text Box 712"/>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52400"/>
    <xdr:sp macro="" textlink="">
      <xdr:nvSpPr>
        <xdr:cNvPr id="159" name="Text Box 713"/>
        <xdr:cNvSpPr txBox="1">
          <a:spLocks noChangeArrowheads="1"/>
        </xdr:cNvSpPr>
      </xdr:nvSpPr>
      <xdr:spPr bwMode="auto">
        <a:xfrm>
          <a:off x="257175" y="23002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0" name="Text Box 584"/>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1" name="Text Box 585"/>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2" name="Text Box 586"/>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3" name="Text Box 587"/>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4" name="Text Box 588"/>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5" name="Text Box 589"/>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6" name="Text Box 590"/>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7" name="Text Box 591"/>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8" name="Text Box 597"/>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69" name="Text Box 602"/>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0" name="Text Box 603"/>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1" name="Text Box 630"/>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2" name="Text Box 668"/>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3" name="Text Box 702"/>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4" name="Text Box 703"/>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5" name="Text Box 704"/>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6" name="Text Box 705"/>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7" name="Text Box 706"/>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8" name="Text Box 707"/>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79" name="Text Box 708"/>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80" name="Text Box 709"/>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81" name="Text Box 710"/>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82" name="Text Box 711"/>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83" name="Text Box 712"/>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200025"/>
    <xdr:sp macro="" textlink="">
      <xdr:nvSpPr>
        <xdr:cNvPr id="184" name="Text Box 713"/>
        <xdr:cNvSpPr txBox="1">
          <a:spLocks noChangeArrowheads="1"/>
        </xdr:cNvSpPr>
      </xdr:nvSpPr>
      <xdr:spPr bwMode="auto">
        <a:xfrm>
          <a:off x="257175" y="23002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85" name="Text Box 604"/>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86" name="Text Box 605"/>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87" name="Text Box 606"/>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88" name="Text Box 607"/>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89" name="Text Box 608"/>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90" name="Text Box 609"/>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91" name="Text Box 610"/>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92" name="Text Box 611"/>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93" name="Text Box 612"/>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94" name="Text Box 613"/>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26</xdr:row>
      <xdr:rowOff>0</xdr:rowOff>
    </xdr:from>
    <xdr:ext cx="76200" cy="161925"/>
    <xdr:sp macro="" textlink="">
      <xdr:nvSpPr>
        <xdr:cNvPr id="195" name="Text Box 614"/>
        <xdr:cNvSpPr txBox="1">
          <a:spLocks noChangeArrowheads="1"/>
        </xdr:cNvSpPr>
      </xdr:nvSpPr>
      <xdr:spPr bwMode="auto">
        <a:xfrm>
          <a:off x="257175" y="23002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196" name="Text Box 584"/>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197" name="Text Box 585"/>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198" name="Text Box 586"/>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199" name="Text Box 587"/>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0" name="Text Box 588"/>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1" name="Text Box 589"/>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2" name="Text Box 590"/>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3" name="Text Box 591"/>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4" name="Text Box 597"/>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5" name="Text Box 602"/>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6" name="Text Box 603"/>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7" name="Text Box 630"/>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8" name="Text Box 668"/>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09" name="Text Box 702"/>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0" name="Text Box 703"/>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1" name="Text Box 704"/>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2" name="Text Box 705"/>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3" name="Text Box 706"/>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4" name="Text Box 707"/>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5" name="Text Box 708"/>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6" name="Text Box 709"/>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7" name="Text Box 710"/>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8" name="Text Box 711"/>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19" name="Text Box 712"/>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20" name="Text Box 713"/>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1" name="Text Box 604"/>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2" name="Text Box 605"/>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3" name="Text Box 606"/>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4" name="Text Box 607"/>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5" name="Text Box 608"/>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6" name="Text Box 609"/>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7" name="Text Box 610"/>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8" name="Text Box 611"/>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29" name="Text Box 612"/>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0" name="Text Box 613"/>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1" name="Text Box 614"/>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2" name="Text Box 584"/>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3" name="Text Box 585"/>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4" name="Text Box 586"/>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5" name="Text Box 587"/>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6" name="Text Box 588"/>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7" name="Text Box 589"/>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8" name="Text Box 590"/>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39" name="Text Box 591"/>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0" name="Text Box 597"/>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1" name="Text Box 602"/>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2" name="Text Box 603"/>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3" name="Text Box 630"/>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4" name="Text Box 668"/>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5" name="Text Box 702"/>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6" name="Text Box 703"/>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7" name="Text Box 704"/>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8" name="Text Box 705"/>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49" name="Text Box 706"/>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0" name="Text Box 707"/>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1" name="Text Box 708"/>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2" name="Text Box 709"/>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3" name="Text Box 710"/>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4" name="Text Box 711"/>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5" name="Text Box 712"/>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52400"/>
    <xdr:sp macro="" textlink="">
      <xdr:nvSpPr>
        <xdr:cNvPr id="256" name="Text Box 713"/>
        <xdr:cNvSpPr txBox="1">
          <a:spLocks noChangeArrowheads="1"/>
        </xdr:cNvSpPr>
      </xdr:nvSpPr>
      <xdr:spPr bwMode="auto">
        <a:xfrm>
          <a:off x="257175" y="23164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57" name="Text Box 584"/>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58" name="Text Box 585"/>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59" name="Text Box 586"/>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0" name="Text Box 587"/>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1" name="Text Box 588"/>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2" name="Text Box 589"/>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3" name="Text Box 590"/>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4" name="Text Box 591"/>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5" name="Text Box 597"/>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6" name="Text Box 602"/>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7" name="Text Box 603"/>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8" name="Text Box 630"/>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69" name="Text Box 668"/>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0" name="Text Box 702"/>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1" name="Text Box 703"/>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2" name="Text Box 704"/>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3" name="Text Box 705"/>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4" name="Text Box 706"/>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5" name="Text Box 707"/>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6" name="Text Box 708"/>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7" name="Text Box 709"/>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8" name="Text Box 710"/>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79" name="Text Box 711"/>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80" name="Text Box 712"/>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281" name="Text Box 713"/>
        <xdr:cNvSpPr txBox="1">
          <a:spLocks noChangeArrowheads="1"/>
        </xdr:cNvSpPr>
      </xdr:nvSpPr>
      <xdr:spPr bwMode="auto">
        <a:xfrm>
          <a:off x="257175" y="23164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2" name="Text Box 604"/>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3" name="Text Box 605"/>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4" name="Text Box 606"/>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5" name="Text Box 607"/>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6" name="Text Box 608"/>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7" name="Text Box 609"/>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8" name="Text Box 610"/>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89" name="Text Box 611"/>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90" name="Text Box 612"/>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91" name="Text Box 613"/>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161925"/>
    <xdr:sp macro="" textlink="">
      <xdr:nvSpPr>
        <xdr:cNvPr id="292" name="Text Box 614"/>
        <xdr:cNvSpPr txBox="1">
          <a:spLocks noChangeArrowheads="1"/>
        </xdr:cNvSpPr>
      </xdr:nvSpPr>
      <xdr:spPr bwMode="auto">
        <a:xfrm>
          <a:off x="257175" y="23164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3" name="Text Box 584"/>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4" name="Text Box 585"/>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5" name="Text Box 586"/>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6" name="Text Box 587"/>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7" name="Text Box 588"/>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8" name="Text Box 589"/>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299" name="Text Box 590"/>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0" name="Text Box 591"/>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1" name="Text Box 597"/>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2" name="Text Box 602"/>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3" name="Text Box 603"/>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4" name="Text Box 630"/>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5" name="Text Box 668"/>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6" name="Text Box 702"/>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7" name="Text Box 703"/>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8" name="Text Box 704"/>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09" name="Text Box 705"/>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0" name="Text Box 706"/>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1" name="Text Box 707"/>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2" name="Text Box 708"/>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3" name="Text Box 709"/>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4" name="Text Box 710"/>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5" name="Text Box 711"/>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6" name="Text Box 712"/>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7" name="Text Box 713"/>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8" name="Text Box 584"/>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19" name="Text Box 585"/>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0" name="Text Box 586"/>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1" name="Text Box 587"/>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2" name="Text Box 588"/>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3" name="Text Box 589"/>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4" name="Text Box 590"/>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5" name="Text Box 591"/>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6" name="Text Box 597"/>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7" name="Text Box 602"/>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8" name="Text Box 603"/>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29" name="Text Box 630"/>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0" name="Text Box 668"/>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1" name="Text Box 702"/>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2" name="Text Box 703"/>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3" name="Text Box 704"/>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4" name="Text Box 705"/>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5" name="Text Box 706"/>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6" name="Text Box 707"/>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7" name="Text Box 708"/>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8" name="Text Box 709"/>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39" name="Text Box 710"/>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40" name="Text Box 711"/>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41" name="Text Box 712"/>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25</xdr:row>
      <xdr:rowOff>0</xdr:rowOff>
    </xdr:from>
    <xdr:ext cx="76200" cy="200025"/>
    <xdr:sp macro="" textlink="">
      <xdr:nvSpPr>
        <xdr:cNvPr id="342" name="Text Box 713"/>
        <xdr:cNvSpPr txBox="1">
          <a:spLocks noChangeArrowheads="1"/>
        </xdr:cNvSpPr>
      </xdr:nvSpPr>
      <xdr:spPr bwMode="auto">
        <a:xfrm>
          <a:off x="257175" y="22840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0</xdr:colOff>
      <xdr:row>36</xdr:row>
      <xdr:rowOff>0</xdr:rowOff>
    </xdr:from>
    <xdr:to>
      <xdr:col>1</xdr:col>
      <xdr:colOff>76200</xdr:colOff>
      <xdr:row>39</xdr:row>
      <xdr:rowOff>28575</xdr:rowOff>
    </xdr:to>
    <xdr:sp macro="" textlink="">
      <xdr:nvSpPr>
        <xdr:cNvPr id="343" name="Text Box 57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44" name="Text Box 57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45" name="Text Box 57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46" name="Text Box 576"/>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47" name="Text Box 577"/>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48" name="Text Box 578"/>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49" name="Text Box 579"/>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0" name="Text Box 580"/>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1" name="Text Box 581"/>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2" name="Text Box 582"/>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3" name="Text Box 583"/>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54" name="Text Box 59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55" name="Text Box 59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6" name="Text Box 594"/>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7" name="Text Box 595"/>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8" name="Text Box 596"/>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59" name="Text Box 598"/>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60" name="Text Box 599"/>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61" name="Text Box 600"/>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62" name="Text Box 601"/>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63" name="Text Box 626"/>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64" name="Text Box 62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65" name="Text Box 628"/>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66" name="Text Box 629"/>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67" name="Text Box 66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68" name="Text Box 66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69" name="Text Box 666"/>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370" name="Text Box 667"/>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1" name="Text Box 51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2" name="Text Box 52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3" name="Text Box 521"/>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4" name="Text Box 52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5" name="Text Box 52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6" name="Text Box 52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7" name="Text Box 52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378" name="Text Box 53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79" name="Text Box 604"/>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0" name="Text Box 605"/>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1" name="Text Box 606"/>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2" name="Text Box 607"/>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3" name="Text Box 608"/>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4" name="Text Box 609"/>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5" name="Text Box 610"/>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6" name="Text Box 611"/>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7" name="Text Box 612"/>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8" name="Text Box 613"/>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89" name="Text Box 614"/>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0" name="Text Box 584"/>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1" name="Text Box 585"/>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2" name="Text Box 586"/>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3" name="Text Box 587"/>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4" name="Text Box 588"/>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5" name="Text Box 589"/>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6" name="Text Box 590"/>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7" name="Text Box 591"/>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8" name="Text Box 597"/>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399" name="Text Box 602"/>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0" name="Text Box 603"/>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1" name="Text Box 630"/>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2" name="Text Box 668"/>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3" name="Text Box 702"/>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4" name="Text Box 703"/>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5" name="Text Box 704"/>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6" name="Text Box 705"/>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7" name="Text Box 706"/>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8" name="Text Box 707"/>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09" name="Text Box 708"/>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10" name="Text Box 709"/>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11" name="Text Box 710"/>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12" name="Text Box 711"/>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13" name="Text Box 712"/>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36</xdr:row>
      <xdr:rowOff>152400</xdr:rowOff>
    </xdr:to>
    <xdr:sp macro="" textlink="">
      <xdr:nvSpPr>
        <xdr:cNvPr id="414" name="Text Box 713"/>
        <xdr:cNvSpPr txBox="1">
          <a:spLocks noChangeArrowheads="1"/>
        </xdr:cNvSpPr>
      </xdr:nvSpPr>
      <xdr:spPr bwMode="auto">
        <a:xfrm>
          <a:off x="238125" y="2419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15" name="Text Box 60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16" name="Text Box 60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17" name="Text Box 606"/>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18" name="Text Box 60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19" name="Text Box 608"/>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0" name="Text Box 609"/>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1" name="Text Box 61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2" name="Text Box 611"/>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3" name="Text Box 61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4" name="Text Box 61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5" name="Text Box 61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6" name="Text Box 57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7" name="Text Box 57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28" name="Text Box 57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29" name="Text Box 576"/>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0" name="Text Box 577"/>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1" name="Text Box 578"/>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2" name="Text Box 579"/>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3" name="Text Box 580"/>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4" name="Text Box 581"/>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5" name="Text Box 582"/>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6" name="Text Box 583"/>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37" name="Text Box 59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38" name="Text Box 59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39" name="Text Box 594"/>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0" name="Text Box 595"/>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1" name="Text Box 596"/>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2" name="Text Box 598"/>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3" name="Text Box 599"/>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4" name="Text Box 600"/>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5" name="Text Box 601"/>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46" name="Text Box 626"/>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47" name="Text Box 62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8" name="Text Box 628"/>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49" name="Text Box 629"/>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0" name="Text Box 66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1" name="Text Box 66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52" name="Text Box 666"/>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19050</xdr:rowOff>
    </xdr:to>
    <xdr:sp macro="" textlink="">
      <xdr:nvSpPr>
        <xdr:cNvPr id="453" name="Text Box 667"/>
        <xdr:cNvSpPr txBox="1">
          <a:spLocks noChangeArrowheads="1"/>
        </xdr:cNvSpPr>
      </xdr:nvSpPr>
      <xdr:spPr bwMode="auto">
        <a:xfrm>
          <a:off x="238125" y="24193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4" name="Text Box 51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5" name="Text Box 52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6" name="Text Box 521"/>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7" name="Text Box 52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8" name="Text Box 52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59" name="Text Box 52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60" name="Text Box 52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61" name="Text Box 53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2" name="Text Box 604"/>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3" name="Text Box 605"/>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4" name="Text Box 606"/>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5" name="Text Box 607"/>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6" name="Text Box 608"/>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7" name="Text Box 609"/>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8" name="Text Box 610"/>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69" name="Text Box 611"/>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0" name="Text Box 612"/>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1" name="Text Box 613"/>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2" name="Text Box 614"/>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3" name="Text Box 584"/>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4" name="Text Box 585"/>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5" name="Text Box 586"/>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6" name="Text Box 587"/>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7" name="Text Box 588"/>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8" name="Text Box 589"/>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79" name="Text Box 590"/>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0" name="Text Box 591"/>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1" name="Text Box 597"/>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2" name="Text Box 602"/>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3" name="Text Box 603"/>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4" name="Text Box 630"/>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5" name="Text Box 668"/>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6" name="Text Box 702"/>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7" name="Text Box 703"/>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8" name="Text Box 704"/>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89" name="Text Box 705"/>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0" name="Text Box 706"/>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1" name="Text Box 707"/>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2" name="Text Box 708"/>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3" name="Text Box 709"/>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4" name="Text Box 710"/>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5" name="Text Box 711"/>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6" name="Text Box 712"/>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0</xdr:rowOff>
    </xdr:to>
    <xdr:sp macro="" textlink="">
      <xdr:nvSpPr>
        <xdr:cNvPr id="497" name="Text Box 713"/>
        <xdr:cNvSpPr txBox="1">
          <a:spLocks noChangeArrowheads="1"/>
        </xdr:cNvSpPr>
      </xdr:nvSpPr>
      <xdr:spPr bwMode="auto">
        <a:xfrm>
          <a:off x="238125" y="2419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98" name="Text Box 60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499" name="Text Box 60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0" name="Text Box 606"/>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1" name="Text Box 60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2" name="Text Box 608"/>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3" name="Text Box 609"/>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4" name="Text Box 61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5" name="Text Box 611"/>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6" name="Text Box 61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7" name="Text Box 61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8" name="Text Box 61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09" name="Text Box 58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0" name="Text Box 58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1" name="Text Box 586"/>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2" name="Text Box 58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3" name="Text Box 588"/>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4" name="Text Box 589"/>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5" name="Text Box 59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6" name="Text Box 591"/>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7" name="Text Box 59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8" name="Text Box 60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19" name="Text Box 60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0" name="Text Box 63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1" name="Text Box 668"/>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2" name="Text Box 70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3" name="Text Box 70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4" name="Text Box 704"/>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5" name="Text Box 705"/>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6" name="Text Box 706"/>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7" name="Text Box 707"/>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8" name="Text Box 708"/>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29" name="Text Box 709"/>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30" name="Text Box 710"/>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31" name="Text Box 711"/>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32" name="Text Box 712"/>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36</xdr:row>
      <xdr:rowOff>0</xdr:rowOff>
    </xdr:from>
    <xdr:to>
      <xdr:col>1</xdr:col>
      <xdr:colOff>76200</xdr:colOff>
      <xdr:row>39</xdr:row>
      <xdr:rowOff>28575</xdr:rowOff>
    </xdr:to>
    <xdr:sp macro="" textlink="">
      <xdr:nvSpPr>
        <xdr:cNvPr id="533" name="Text Box 713"/>
        <xdr:cNvSpPr txBox="1">
          <a:spLocks noChangeArrowheads="1"/>
        </xdr:cNvSpPr>
      </xdr:nvSpPr>
      <xdr:spPr bwMode="auto">
        <a:xfrm>
          <a:off x="238125"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34" name="Text Box 584"/>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35" name="Text Box 585"/>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36" name="Text Box 586"/>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37" name="Text Box 587"/>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38" name="Text Box 588"/>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39" name="Text Box 589"/>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0" name="Text Box 590"/>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1" name="Text Box 591"/>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2" name="Text Box 597"/>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3" name="Text Box 602"/>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4" name="Text Box 603"/>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5" name="Text Box 630"/>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6" name="Text Box 668"/>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7" name="Text Box 702"/>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8" name="Text Box 703"/>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49" name="Text Box 704"/>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0" name="Text Box 705"/>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1" name="Text Box 706"/>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2" name="Text Box 707"/>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3" name="Text Box 708"/>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4" name="Text Box 709"/>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5" name="Text Box 710"/>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6" name="Text Box 711"/>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7" name="Text Box 712"/>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76200</xdr:colOff>
      <xdr:row>39</xdr:row>
      <xdr:rowOff>28575</xdr:rowOff>
    </xdr:to>
    <xdr:sp macro="" textlink="">
      <xdr:nvSpPr>
        <xdr:cNvPr id="558" name="Text Box 713"/>
        <xdr:cNvSpPr txBox="1">
          <a:spLocks noChangeArrowheads="1"/>
        </xdr:cNvSpPr>
      </xdr:nvSpPr>
      <xdr:spPr bwMode="auto">
        <a:xfrm>
          <a:off x="3314700" y="241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30</xdr:row>
      <xdr:rowOff>0</xdr:rowOff>
    </xdr:from>
    <xdr:ext cx="76200" cy="200025"/>
    <xdr:sp macro="" textlink="">
      <xdr:nvSpPr>
        <xdr:cNvPr id="559" name="Text Box 584"/>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0" name="Text Box 585"/>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1" name="Text Box 586"/>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2" name="Text Box 587"/>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3" name="Text Box 588"/>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4" name="Text Box 589"/>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5" name="Text Box 590"/>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6" name="Text Box 591"/>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7" name="Text Box 597"/>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8" name="Text Box 602"/>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69" name="Text Box 603"/>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0" name="Text Box 630"/>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1" name="Text Box 668"/>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2" name="Text Box 702"/>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3" name="Text Box 703"/>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4" name="Text Box 704"/>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5" name="Text Box 705"/>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6" name="Text Box 706"/>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7" name="Text Box 707"/>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8" name="Text Box 708"/>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79" name="Text Box 709"/>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80" name="Text Box 710"/>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81" name="Text Box 711"/>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82" name="Text Box 712"/>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583" name="Text Box 713"/>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84" name="Text Box 604"/>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85" name="Text Box 605"/>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86" name="Text Box 606"/>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87" name="Text Box 607"/>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88" name="Text Box 608"/>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89" name="Text Box 609"/>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0" name="Text Box 610"/>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1" name="Text Box 611"/>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2" name="Text Box 612"/>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3" name="Text Box 613"/>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4" name="Text Box 614"/>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5" name="Text Box 584"/>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6" name="Text Box 585"/>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7" name="Text Box 586"/>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8" name="Text Box 587"/>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599" name="Text Box 588"/>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0" name="Text Box 589"/>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1" name="Text Box 590"/>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2" name="Text Box 591"/>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3" name="Text Box 597"/>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4" name="Text Box 602"/>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5" name="Text Box 603"/>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6" name="Text Box 630"/>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7" name="Text Box 668"/>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8" name="Text Box 702"/>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09" name="Text Box 703"/>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0" name="Text Box 704"/>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1" name="Text Box 705"/>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2" name="Text Box 706"/>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3" name="Text Box 707"/>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4" name="Text Box 708"/>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5" name="Text Box 709"/>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6" name="Text Box 710"/>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7" name="Text Box 711"/>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8" name="Text Box 712"/>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52400"/>
    <xdr:sp macro="" textlink="">
      <xdr:nvSpPr>
        <xdr:cNvPr id="619" name="Text Box 713"/>
        <xdr:cNvSpPr txBox="1">
          <a:spLocks noChangeArrowheads="1"/>
        </xdr:cNvSpPr>
      </xdr:nvSpPr>
      <xdr:spPr bwMode="auto">
        <a:xfrm>
          <a:off x="257175" y="90487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0" name="Text Box 584"/>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1" name="Text Box 585"/>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2" name="Text Box 586"/>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3" name="Text Box 587"/>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4" name="Text Box 588"/>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5" name="Text Box 589"/>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6" name="Text Box 590"/>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7" name="Text Box 591"/>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8" name="Text Box 597"/>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29" name="Text Box 602"/>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0" name="Text Box 603"/>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1" name="Text Box 630"/>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2" name="Text Box 668"/>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3" name="Text Box 702"/>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4" name="Text Box 703"/>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5" name="Text Box 704"/>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6" name="Text Box 705"/>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7" name="Text Box 706"/>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8" name="Text Box 707"/>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39" name="Text Box 708"/>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40" name="Text Box 709"/>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41" name="Text Box 710"/>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42" name="Text Box 711"/>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43" name="Text Box 712"/>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200025"/>
    <xdr:sp macro="" textlink="">
      <xdr:nvSpPr>
        <xdr:cNvPr id="644" name="Text Box 713"/>
        <xdr:cNvSpPr txBox="1">
          <a:spLocks noChangeArrowheads="1"/>
        </xdr:cNvSpPr>
      </xdr:nvSpPr>
      <xdr:spPr bwMode="auto">
        <a:xfrm>
          <a:off x="257175" y="904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45" name="Text Box 604"/>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46" name="Text Box 605"/>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47" name="Text Box 606"/>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48" name="Text Box 607"/>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49" name="Text Box 608"/>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50" name="Text Box 609"/>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51" name="Text Box 610"/>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52" name="Text Box 611"/>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53" name="Text Box 612"/>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54" name="Text Box 613"/>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30</xdr:row>
      <xdr:rowOff>0</xdr:rowOff>
    </xdr:from>
    <xdr:ext cx="76200" cy="161925"/>
    <xdr:sp macro="" textlink="">
      <xdr:nvSpPr>
        <xdr:cNvPr id="655" name="Text Box 614"/>
        <xdr:cNvSpPr txBox="1">
          <a:spLocks noChangeArrowheads="1"/>
        </xdr:cNvSpPr>
      </xdr:nvSpPr>
      <xdr:spPr bwMode="auto">
        <a:xfrm>
          <a:off x="257175" y="9048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12.xml><?xml version="1.0" encoding="utf-8"?>
<xdr:wsDr xmlns:xdr="http://schemas.openxmlformats.org/drawingml/2006/spreadsheetDrawing" xmlns:a="http://schemas.openxmlformats.org/drawingml/2006/main">
  <xdr:twoCellAnchor>
    <xdr:from>
      <xdr:col>2</xdr:col>
      <xdr:colOff>565673</xdr:colOff>
      <xdr:row>2</xdr:row>
      <xdr:rowOff>7620</xdr:rowOff>
    </xdr:from>
    <xdr:to>
      <xdr:col>8</xdr:col>
      <xdr:colOff>291353</xdr:colOff>
      <xdr:row>3</xdr:row>
      <xdr:rowOff>150495</xdr:rowOff>
    </xdr:to>
    <xdr:sp macro="" textlink="">
      <xdr:nvSpPr>
        <xdr:cNvPr id="2" name="WordArt 1"/>
        <xdr:cNvSpPr>
          <a:spLocks noChangeArrowheads="1" noChangeShapeType="1" noTextEdit="1"/>
        </xdr:cNvSpPr>
      </xdr:nvSpPr>
      <xdr:spPr bwMode="auto">
        <a:xfrm>
          <a:off x="1432448" y="331470"/>
          <a:ext cx="3307080" cy="304800"/>
        </a:xfrm>
        <a:prstGeom prst="rect">
          <a:avLst/>
        </a:prstGeom>
      </xdr:spPr>
      <xdr:txBody>
        <a:bodyPr wrap="none" fromWordArt="1">
          <a:prstTxWarp prst="textPlain">
            <a:avLst>
              <a:gd name="adj" fmla="val 50000"/>
            </a:avLst>
          </a:prstTxWarp>
        </a:bodyPr>
        <a:lstStyle/>
        <a:p>
          <a:pPr algn="ctr" rtl="0"/>
          <a:r>
            <a:rPr lang="hr-HR" sz="1800" kern="10" spc="0">
              <a:ln w="9525">
                <a:solidFill>
                  <a:srgbClr val="000000"/>
                </a:solidFill>
                <a:round/>
                <a:headEnd/>
                <a:tailEnd/>
              </a:ln>
              <a:solidFill>
                <a:srgbClr val="969696"/>
              </a:solidFill>
              <a:effectLst/>
              <a:latin typeface="Arial Black"/>
            </a:rPr>
            <a:t>REKAPITULACIJA:</a:t>
          </a:r>
        </a:p>
      </xdr:txBody>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594" name="Text Box 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595" name="Text Box 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596" name="Text Box 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597" name="Text Box 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598" name="Text Box 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599" name="Text Box 1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0" name="Text Box 1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1" name="Text Box 1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2" name="Text Box 1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3" name="Text Box 14"/>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4" name="Text Box 1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5" name="Text Box 1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6" name="Text Box 1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7" name="Text Box 1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8" name="Text Box 1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09" name="Text Box 2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0" name="Text Box 2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1" name="Text Box 2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2" name="Text Box 2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3" name="Text Box 24"/>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4" name="Text Box 2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5" name="Text Box 2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6" name="Text Box 2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7" name="Text Box 2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8" name="Text Box 2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19" name="Text Box 3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0" name="Text Box 3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1" name="Text Box 3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2" name="Text Box 3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3" name="Text Box 34"/>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4" name="Text Box 3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5" name="Text Box 3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6" name="Text Box 3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7" name="Text Box 3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8" name="Text Box 3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29" name="Text Box 4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0" name="Text Box 4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1" name="Text Box 4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2" name="Text Box 4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3" name="Text Box 44"/>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4" name="Text Box 4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5" name="Text Box 4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6" name="Text Box 4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7" name="Text Box 4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8" name="Text Box 4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39" name="Text Box 5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0" name="Text Box 5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1" name="Text Box 5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2" name="Text Box 5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3" name="Text Box 54"/>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4" name="Text Box 5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5" name="Text Box 5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6" name="Text Box 5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7" name="Text Box 5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8" name="Text Box 5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49" name="Text Box 6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0" name="Text Box 6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1" name="Text Box 6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2" name="Text Box 6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3" name="Text Box 64"/>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4" name="Text Box 65"/>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5" name="Text Box 66"/>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6" name="Text Box 67"/>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7" name="Text Box 68"/>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8" name="Text Box 69"/>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59" name="Text Box 70"/>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60" name="Text Box 71"/>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61" name="Text Box 72"/>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76200</xdr:colOff>
      <xdr:row>9</xdr:row>
      <xdr:rowOff>38100</xdr:rowOff>
    </xdr:to>
    <xdr:sp macro="" textlink="">
      <xdr:nvSpPr>
        <xdr:cNvPr id="1785662" name="Text Box 73"/>
        <xdr:cNvSpPr txBox="1">
          <a:spLocks noChangeArrowheads="1"/>
        </xdr:cNvSpPr>
      </xdr:nvSpPr>
      <xdr:spPr bwMode="auto">
        <a:xfrm>
          <a:off x="219075"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6</xdr:row>
      <xdr:rowOff>0</xdr:rowOff>
    </xdr:from>
    <xdr:ext cx="76200" cy="200025"/>
    <xdr:sp macro="" textlink="">
      <xdr:nvSpPr>
        <xdr:cNvPr id="72" name="Text Box 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 name="Text Box 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4" name="Text Box 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 name="Text Box 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 name="Text Box 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 name="Text Box 1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8" name="Text Box 1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9" name="Text Box 1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0" name="Text Box 1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1" name="Text Box 14"/>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2" name="Text Box 1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3" name="Text Box 1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 name="Text Box 1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 name="Text Box 1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 name="Text Box 1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7" name="Text Box 2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8" name="Text Box 2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9" name="Text Box 2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0" name="Text Box 2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1" name="Text Box 24"/>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2" name="Text Box 2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3" name="Text Box 2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4" name="Text Box 2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5" name="Text Box 2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6" name="Text Box 2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7" name="Text Box 3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8" name="Text Box 3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99" name="Text Box 3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0" name="Text Box 3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1" name="Text Box 34"/>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2" name="Text Box 3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3" name="Text Box 3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4" name="Text Box 3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5" name="Text Box 3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6" name="Text Box 3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7" name="Text Box 4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8" name="Text Box 4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09" name="Text Box 4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0" name="Text Box 4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1" name="Text Box 44"/>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2" name="Text Box 4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3" name="Text Box 4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4" name="Text Box 4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5" name="Text Box 4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6" name="Text Box 4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7" name="Text Box 5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8" name="Text Box 5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19" name="Text Box 5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0" name="Text Box 5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1" name="Text Box 54"/>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2" name="Text Box 5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3" name="Text Box 5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4" name="Text Box 5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5" name="Text Box 5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6" name="Text Box 5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7" name="Text Box 6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8" name="Text Box 6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29" name="Text Box 6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0" name="Text Box 6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1" name="Text Box 64"/>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2" name="Text Box 65"/>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3" name="Text Box 66"/>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4" name="Text Box 67"/>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5" name="Text Box 68"/>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6" name="Text Box 69"/>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7" name="Text Box 70"/>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8" name="Text Box 71"/>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39" name="Text Box 72"/>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140" name="Text Box 73"/>
        <xdr:cNvSpPr txBox="1">
          <a:spLocks noChangeArrowheads="1"/>
        </xdr:cNvSpPr>
      </xdr:nvSpPr>
      <xdr:spPr bwMode="auto">
        <a:xfrm>
          <a:off x="228600" y="117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1" name="Text Box 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2" name="Text Box 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3" name="Text Box 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4" name="Text Box 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5" name="Text Box 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6" name="Text Box 1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7" name="Text Box 1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8" name="Text Box 1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49" name="Text Box 1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0" name="Text Box 14"/>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1" name="Text Box 1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2" name="Text Box 1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3" name="Text Box 1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4" name="Text Box 1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5" name="Text Box 1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6" name="Text Box 2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7" name="Text Box 2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8" name="Text Box 2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59" name="Text Box 2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0" name="Text Box 24"/>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1" name="Text Box 2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2" name="Text Box 2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3" name="Text Box 2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4" name="Text Box 2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5" name="Text Box 2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6" name="Text Box 3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7" name="Text Box 3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8" name="Text Box 3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69" name="Text Box 3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0" name="Text Box 34"/>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1" name="Text Box 3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2" name="Text Box 3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3" name="Text Box 3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4" name="Text Box 3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5" name="Text Box 3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6" name="Text Box 4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7" name="Text Box 4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8" name="Text Box 4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79" name="Text Box 4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0" name="Text Box 44"/>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1" name="Text Box 4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2" name="Text Box 4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3" name="Text Box 4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4" name="Text Box 4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5" name="Text Box 4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6" name="Text Box 5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7" name="Text Box 5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8" name="Text Box 5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89" name="Text Box 5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0" name="Text Box 54"/>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1" name="Text Box 5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2" name="Text Box 5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3" name="Text Box 5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4" name="Text Box 5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5" name="Text Box 5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6" name="Text Box 6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7" name="Text Box 6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8" name="Text Box 6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199" name="Text Box 6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0" name="Text Box 64"/>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1" name="Text Box 65"/>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2" name="Text Box 66"/>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3" name="Text Box 67"/>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4" name="Text Box 68"/>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5" name="Text Box 69"/>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6" name="Text Box 70"/>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7" name="Text Box 71"/>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8" name="Text Box 72"/>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09" name="Text Box 73"/>
        <xdr:cNvSpPr txBox="1">
          <a:spLocks noChangeArrowheads="1"/>
        </xdr:cNvSpPr>
      </xdr:nvSpPr>
      <xdr:spPr bwMode="auto">
        <a:xfrm>
          <a:off x="228600" y="971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0" name="Text Box 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1" name="Text Box 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2" name="Text Box 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3" name="Text Box 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4" name="Text Box 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5" name="Text Box 1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6" name="Text Box 1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7" name="Text Box 1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8" name="Text Box 1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19" name="Text Box 14"/>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0" name="Text Box 1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1" name="Text Box 1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2" name="Text Box 1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3" name="Text Box 1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4" name="Text Box 1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5" name="Text Box 2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6" name="Text Box 2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7" name="Text Box 2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8" name="Text Box 2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29" name="Text Box 24"/>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0" name="Text Box 2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1" name="Text Box 2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2" name="Text Box 2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3" name="Text Box 2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4" name="Text Box 2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5" name="Text Box 3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6" name="Text Box 3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7" name="Text Box 3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8" name="Text Box 3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39" name="Text Box 34"/>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0" name="Text Box 3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1" name="Text Box 3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2" name="Text Box 3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3" name="Text Box 3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4" name="Text Box 3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5" name="Text Box 4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6" name="Text Box 4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7" name="Text Box 4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8" name="Text Box 4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49" name="Text Box 44"/>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0" name="Text Box 4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1" name="Text Box 4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2" name="Text Box 4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3" name="Text Box 4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4" name="Text Box 4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5" name="Text Box 5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6" name="Text Box 5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7" name="Text Box 5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8" name="Text Box 5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59" name="Text Box 54"/>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0" name="Text Box 5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1" name="Text Box 5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2" name="Text Box 5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3" name="Text Box 5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4" name="Text Box 5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5" name="Text Box 6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6" name="Text Box 6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7" name="Text Box 6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8" name="Text Box 6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69" name="Text Box 64"/>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0" name="Text Box 65"/>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1" name="Text Box 66"/>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2" name="Text Box 67"/>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3" name="Text Box 68"/>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4" name="Text Box 69"/>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5" name="Text Box 70"/>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6" name="Text Box 71"/>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7" name="Text Box 72"/>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24</xdr:row>
      <xdr:rowOff>0</xdr:rowOff>
    </xdr:from>
    <xdr:ext cx="76200" cy="200025"/>
    <xdr:sp macro="" textlink="">
      <xdr:nvSpPr>
        <xdr:cNvPr id="278" name="Text Box 73"/>
        <xdr:cNvSpPr txBox="1">
          <a:spLocks noChangeArrowheads="1"/>
        </xdr:cNvSpPr>
      </xdr:nvSpPr>
      <xdr:spPr bwMode="auto">
        <a:xfrm>
          <a:off x="228600" y="349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76200</xdr:colOff>
      <xdr:row>9</xdr:row>
      <xdr:rowOff>200025</xdr:rowOff>
    </xdr:to>
    <xdr:sp macro="" textlink="">
      <xdr:nvSpPr>
        <xdr:cNvPr id="1763866" name="Text Box 1"/>
        <xdr:cNvSpPr txBox="1">
          <a:spLocks noChangeArrowheads="1"/>
        </xdr:cNvSpPr>
      </xdr:nvSpPr>
      <xdr:spPr bwMode="auto">
        <a:xfrm>
          <a:off x="1181100" y="8048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5</xdr:row>
      <xdr:rowOff>866775</xdr:rowOff>
    </xdr:from>
    <xdr:to>
      <xdr:col>1</xdr:col>
      <xdr:colOff>47625</xdr:colOff>
      <xdr:row>5</xdr:row>
      <xdr:rowOff>1057275</xdr:rowOff>
    </xdr:to>
    <xdr:sp macro="" textlink="">
      <xdr:nvSpPr>
        <xdr:cNvPr id="1763867" name="Text Box 2"/>
        <xdr:cNvSpPr txBox="1">
          <a:spLocks noChangeArrowheads="1"/>
        </xdr:cNvSpPr>
      </xdr:nvSpPr>
      <xdr:spPr bwMode="auto">
        <a:xfrm>
          <a:off x="561975" y="5391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38100</xdr:colOff>
      <xdr:row>8</xdr:row>
      <xdr:rowOff>19050</xdr:rowOff>
    </xdr:from>
    <xdr:to>
      <xdr:col>5</xdr:col>
      <xdr:colOff>152400</xdr:colOff>
      <xdr:row>8</xdr:row>
      <xdr:rowOff>219075</xdr:rowOff>
    </xdr:to>
    <xdr:sp macro="" textlink="">
      <xdr:nvSpPr>
        <xdr:cNvPr id="1763868" name="Text Box 3"/>
        <xdr:cNvSpPr txBox="1">
          <a:spLocks noChangeArrowheads="1"/>
        </xdr:cNvSpPr>
      </xdr:nvSpPr>
      <xdr:spPr bwMode="auto">
        <a:xfrm>
          <a:off x="628650" y="7296150"/>
          <a:ext cx="26003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19050</xdr:colOff>
      <xdr:row>16</xdr:row>
      <xdr:rowOff>47625</xdr:rowOff>
    </xdr:from>
    <xdr:to>
      <xdr:col>9</xdr:col>
      <xdr:colOff>38100</xdr:colOff>
      <xdr:row>16</xdr:row>
      <xdr:rowOff>47625</xdr:rowOff>
    </xdr:to>
    <xdr:sp macro="" textlink="">
      <xdr:nvSpPr>
        <xdr:cNvPr id="1763869" name="Line 4"/>
        <xdr:cNvSpPr>
          <a:spLocks noChangeShapeType="1"/>
        </xdr:cNvSpPr>
      </xdr:nvSpPr>
      <xdr:spPr bwMode="auto">
        <a:xfrm>
          <a:off x="609600" y="15468600"/>
          <a:ext cx="4543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85725</xdr:colOff>
      <xdr:row>8</xdr:row>
      <xdr:rowOff>0</xdr:rowOff>
    </xdr:from>
    <xdr:to>
      <xdr:col>5</xdr:col>
      <xdr:colOff>161925</xdr:colOff>
      <xdr:row>8</xdr:row>
      <xdr:rowOff>200025</xdr:rowOff>
    </xdr:to>
    <xdr:sp macro="" textlink="">
      <xdr:nvSpPr>
        <xdr:cNvPr id="1763870" name="Text Box 5"/>
        <xdr:cNvSpPr txBox="1">
          <a:spLocks noChangeArrowheads="1"/>
        </xdr:cNvSpPr>
      </xdr:nvSpPr>
      <xdr:spPr bwMode="auto">
        <a:xfrm>
          <a:off x="3162300" y="7277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9</xdr:row>
      <xdr:rowOff>0</xdr:rowOff>
    </xdr:from>
    <xdr:to>
      <xdr:col>5</xdr:col>
      <xdr:colOff>161925</xdr:colOff>
      <xdr:row>9</xdr:row>
      <xdr:rowOff>200025</xdr:rowOff>
    </xdr:to>
    <xdr:sp macro="" textlink="">
      <xdr:nvSpPr>
        <xdr:cNvPr id="1763871" name="Text Box 6"/>
        <xdr:cNvSpPr txBox="1">
          <a:spLocks noChangeArrowheads="1"/>
        </xdr:cNvSpPr>
      </xdr:nvSpPr>
      <xdr:spPr bwMode="auto">
        <a:xfrm>
          <a:off x="3162300" y="8048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6</xdr:row>
      <xdr:rowOff>866775</xdr:rowOff>
    </xdr:from>
    <xdr:to>
      <xdr:col>1</xdr:col>
      <xdr:colOff>47625</xdr:colOff>
      <xdr:row>7</xdr:row>
      <xdr:rowOff>133350</xdr:rowOff>
    </xdr:to>
    <xdr:sp macro="" textlink="">
      <xdr:nvSpPr>
        <xdr:cNvPr id="1763872" name="Text Box 7"/>
        <xdr:cNvSpPr txBox="1">
          <a:spLocks noChangeArrowheads="1"/>
        </xdr:cNvSpPr>
      </xdr:nvSpPr>
      <xdr:spPr bwMode="auto">
        <a:xfrm>
          <a:off x="561975" y="6553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8</xdr:row>
      <xdr:rowOff>0</xdr:rowOff>
    </xdr:from>
    <xdr:to>
      <xdr:col>1</xdr:col>
      <xdr:colOff>47625</xdr:colOff>
      <xdr:row>8</xdr:row>
      <xdr:rowOff>200025</xdr:rowOff>
    </xdr:to>
    <xdr:sp macro="" textlink="">
      <xdr:nvSpPr>
        <xdr:cNvPr id="1763873" name="Text Box 8"/>
        <xdr:cNvSpPr txBox="1">
          <a:spLocks noChangeArrowheads="1"/>
        </xdr:cNvSpPr>
      </xdr:nvSpPr>
      <xdr:spPr bwMode="auto">
        <a:xfrm>
          <a:off x="561975" y="7277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8</xdr:row>
      <xdr:rowOff>0</xdr:rowOff>
    </xdr:from>
    <xdr:to>
      <xdr:col>1</xdr:col>
      <xdr:colOff>47625</xdr:colOff>
      <xdr:row>8</xdr:row>
      <xdr:rowOff>200025</xdr:rowOff>
    </xdr:to>
    <xdr:sp macro="" textlink="">
      <xdr:nvSpPr>
        <xdr:cNvPr id="1763874" name="Text Box 9"/>
        <xdr:cNvSpPr txBox="1">
          <a:spLocks noChangeArrowheads="1"/>
        </xdr:cNvSpPr>
      </xdr:nvSpPr>
      <xdr:spPr bwMode="auto">
        <a:xfrm>
          <a:off x="561975" y="7277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8</xdr:row>
      <xdr:rowOff>857250</xdr:rowOff>
    </xdr:from>
    <xdr:to>
      <xdr:col>1</xdr:col>
      <xdr:colOff>47625</xdr:colOff>
      <xdr:row>9</xdr:row>
      <xdr:rowOff>114300</xdr:rowOff>
    </xdr:to>
    <xdr:sp macro="" textlink="">
      <xdr:nvSpPr>
        <xdr:cNvPr id="1763875" name="Text Box 10"/>
        <xdr:cNvSpPr txBox="1">
          <a:spLocks noChangeArrowheads="1"/>
        </xdr:cNvSpPr>
      </xdr:nvSpPr>
      <xdr:spPr bwMode="auto">
        <a:xfrm>
          <a:off x="561975" y="80486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9</xdr:row>
      <xdr:rowOff>857250</xdr:rowOff>
    </xdr:from>
    <xdr:to>
      <xdr:col>1</xdr:col>
      <xdr:colOff>47625</xdr:colOff>
      <xdr:row>10</xdr:row>
      <xdr:rowOff>76200</xdr:rowOff>
    </xdr:to>
    <xdr:sp macro="" textlink="">
      <xdr:nvSpPr>
        <xdr:cNvPr id="1763876" name="Text Box 11"/>
        <xdr:cNvSpPr txBox="1">
          <a:spLocks noChangeArrowheads="1"/>
        </xdr:cNvSpPr>
      </xdr:nvSpPr>
      <xdr:spPr bwMode="auto">
        <a:xfrm>
          <a:off x="561975" y="8782050"/>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11</xdr:row>
      <xdr:rowOff>0</xdr:rowOff>
    </xdr:from>
    <xdr:to>
      <xdr:col>1</xdr:col>
      <xdr:colOff>47625</xdr:colOff>
      <xdr:row>11</xdr:row>
      <xdr:rowOff>200025</xdr:rowOff>
    </xdr:to>
    <xdr:sp macro="" textlink="">
      <xdr:nvSpPr>
        <xdr:cNvPr id="1763877" name="Text Box 12"/>
        <xdr:cNvSpPr txBox="1">
          <a:spLocks noChangeArrowheads="1"/>
        </xdr:cNvSpPr>
      </xdr:nvSpPr>
      <xdr:spPr bwMode="auto">
        <a:xfrm>
          <a:off x="561975" y="9753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12</xdr:row>
      <xdr:rowOff>0</xdr:rowOff>
    </xdr:from>
    <xdr:to>
      <xdr:col>1</xdr:col>
      <xdr:colOff>47625</xdr:colOff>
      <xdr:row>12</xdr:row>
      <xdr:rowOff>200025</xdr:rowOff>
    </xdr:to>
    <xdr:sp macro="" textlink="">
      <xdr:nvSpPr>
        <xdr:cNvPr id="1763878" name="Text Box 13"/>
        <xdr:cNvSpPr txBox="1">
          <a:spLocks noChangeArrowheads="1"/>
        </xdr:cNvSpPr>
      </xdr:nvSpPr>
      <xdr:spPr bwMode="auto">
        <a:xfrm>
          <a:off x="561975" y="10439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13</xdr:row>
      <xdr:rowOff>0</xdr:rowOff>
    </xdr:from>
    <xdr:to>
      <xdr:col>1</xdr:col>
      <xdr:colOff>47625</xdr:colOff>
      <xdr:row>13</xdr:row>
      <xdr:rowOff>200025</xdr:rowOff>
    </xdr:to>
    <xdr:sp macro="" textlink="">
      <xdr:nvSpPr>
        <xdr:cNvPr id="1763879" name="Text Box 14"/>
        <xdr:cNvSpPr txBox="1">
          <a:spLocks noChangeArrowheads="1"/>
        </xdr:cNvSpPr>
      </xdr:nvSpPr>
      <xdr:spPr bwMode="auto">
        <a:xfrm>
          <a:off x="561975" y="11420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13</xdr:row>
      <xdr:rowOff>866775</xdr:rowOff>
    </xdr:from>
    <xdr:to>
      <xdr:col>1</xdr:col>
      <xdr:colOff>47625</xdr:colOff>
      <xdr:row>13</xdr:row>
      <xdr:rowOff>1057275</xdr:rowOff>
    </xdr:to>
    <xdr:sp macro="" textlink="">
      <xdr:nvSpPr>
        <xdr:cNvPr id="1763880" name="Text Box 15"/>
        <xdr:cNvSpPr txBox="1">
          <a:spLocks noChangeArrowheads="1"/>
        </xdr:cNvSpPr>
      </xdr:nvSpPr>
      <xdr:spPr bwMode="auto">
        <a:xfrm>
          <a:off x="561975" y="12287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14</xdr:row>
      <xdr:rowOff>857250</xdr:rowOff>
    </xdr:from>
    <xdr:to>
      <xdr:col>1</xdr:col>
      <xdr:colOff>47625</xdr:colOff>
      <xdr:row>14</xdr:row>
      <xdr:rowOff>1047750</xdr:rowOff>
    </xdr:to>
    <xdr:sp macro="" textlink="">
      <xdr:nvSpPr>
        <xdr:cNvPr id="1763881" name="Text Box 16"/>
        <xdr:cNvSpPr txBox="1">
          <a:spLocks noChangeArrowheads="1"/>
        </xdr:cNvSpPr>
      </xdr:nvSpPr>
      <xdr:spPr bwMode="auto">
        <a:xfrm>
          <a:off x="561975" y="134397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10</xdr:row>
      <xdr:rowOff>0</xdr:rowOff>
    </xdr:from>
    <xdr:to>
      <xdr:col>5</xdr:col>
      <xdr:colOff>161925</xdr:colOff>
      <xdr:row>10</xdr:row>
      <xdr:rowOff>200025</xdr:rowOff>
    </xdr:to>
    <xdr:sp macro="" textlink="">
      <xdr:nvSpPr>
        <xdr:cNvPr id="1763882" name="Text Box 17"/>
        <xdr:cNvSpPr txBox="1">
          <a:spLocks noChangeArrowheads="1"/>
        </xdr:cNvSpPr>
      </xdr:nvSpPr>
      <xdr:spPr bwMode="auto">
        <a:xfrm>
          <a:off x="3162300" y="878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11</xdr:row>
      <xdr:rowOff>0</xdr:rowOff>
    </xdr:from>
    <xdr:to>
      <xdr:col>5</xdr:col>
      <xdr:colOff>161925</xdr:colOff>
      <xdr:row>11</xdr:row>
      <xdr:rowOff>200025</xdr:rowOff>
    </xdr:to>
    <xdr:sp macro="" textlink="">
      <xdr:nvSpPr>
        <xdr:cNvPr id="1763883" name="Text Box 18"/>
        <xdr:cNvSpPr txBox="1">
          <a:spLocks noChangeArrowheads="1"/>
        </xdr:cNvSpPr>
      </xdr:nvSpPr>
      <xdr:spPr bwMode="auto">
        <a:xfrm>
          <a:off x="3162300" y="9753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12</xdr:row>
      <xdr:rowOff>0</xdr:rowOff>
    </xdr:from>
    <xdr:to>
      <xdr:col>5</xdr:col>
      <xdr:colOff>161925</xdr:colOff>
      <xdr:row>12</xdr:row>
      <xdr:rowOff>200025</xdr:rowOff>
    </xdr:to>
    <xdr:sp macro="" textlink="">
      <xdr:nvSpPr>
        <xdr:cNvPr id="1763884" name="Text Box 19"/>
        <xdr:cNvSpPr txBox="1">
          <a:spLocks noChangeArrowheads="1"/>
        </xdr:cNvSpPr>
      </xdr:nvSpPr>
      <xdr:spPr bwMode="auto">
        <a:xfrm>
          <a:off x="3162300" y="10439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13</xdr:row>
      <xdr:rowOff>0</xdr:rowOff>
    </xdr:from>
    <xdr:to>
      <xdr:col>5</xdr:col>
      <xdr:colOff>161925</xdr:colOff>
      <xdr:row>13</xdr:row>
      <xdr:rowOff>200025</xdr:rowOff>
    </xdr:to>
    <xdr:sp macro="" textlink="">
      <xdr:nvSpPr>
        <xdr:cNvPr id="1763885" name="Text Box 20"/>
        <xdr:cNvSpPr txBox="1">
          <a:spLocks noChangeArrowheads="1"/>
        </xdr:cNvSpPr>
      </xdr:nvSpPr>
      <xdr:spPr bwMode="auto">
        <a:xfrm>
          <a:off x="3162300" y="11420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14</xdr:row>
      <xdr:rowOff>0</xdr:rowOff>
    </xdr:from>
    <xdr:to>
      <xdr:col>5</xdr:col>
      <xdr:colOff>161925</xdr:colOff>
      <xdr:row>14</xdr:row>
      <xdr:rowOff>200025</xdr:rowOff>
    </xdr:to>
    <xdr:sp macro="" textlink="">
      <xdr:nvSpPr>
        <xdr:cNvPr id="1763886" name="Text Box 21"/>
        <xdr:cNvSpPr txBox="1">
          <a:spLocks noChangeArrowheads="1"/>
        </xdr:cNvSpPr>
      </xdr:nvSpPr>
      <xdr:spPr bwMode="auto">
        <a:xfrm>
          <a:off x="3162300" y="12582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15</xdr:row>
      <xdr:rowOff>0</xdr:rowOff>
    </xdr:from>
    <xdr:to>
      <xdr:col>5</xdr:col>
      <xdr:colOff>161925</xdr:colOff>
      <xdr:row>15</xdr:row>
      <xdr:rowOff>200025</xdr:rowOff>
    </xdr:to>
    <xdr:sp macro="" textlink="">
      <xdr:nvSpPr>
        <xdr:cNvPr id="1763887" name="Text Box 22"/>
        <xdr:cNvSpPr txBox="1">
          <a:spLocks noChangeArrowheads="1"/>
        </xdr:cNvSpPr>
      </xdr:nvSpPr>
      <xdr:spPr bwMode="auto">
        <a:xfrm>
          <a:off x="3162300" y="14125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85725</xdr:colOff>
      <xdr:row>2</xdr:row>
      <xdr:rowOff>0</xdr:rowOff>
    </xdr:from>
    <xdr:to>
      <xdr:col>5</xdr:col>
      <xdr:colOff>161925</xdr:colOff>
      <xdr:row>2</xdr:row>
      <xdr:rowOff>200025</xdr:rowOff>
    </xdr:to>
    <xdr:sp macro="" textlink="">
      <xdr:nvSpPr>
        <xdr:cNvPr id="1763888" name="Text Box 23"/>
        <xdr:cNvSpPr txBox="1">
          <a:spLocks noChangeArrowheads="1"/>
        </xdr:cNvSpPr>
      </xdr:nvSpPr>
      <xdr:spPr bwMode="auto">
        <a:xfrm>
          <a:off x="3162300" y="16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xdr:row>
      <xdr:rowOff>0</xdr:rowOff>
    </xdr:from>
    <xdr:to>
      <xdr:col>1</xdr:col>
      <xdr:colOff>47625</xdr:colOff>
      <xdr:row>1</xdr:row>
      <xdr:rowOff>200025</xdr:rowOff>
    </xdr:to>
    <xdr:sp macro="" textlink="">
      <xdr:nvSpPr>
        <xdr:cNvPr id="1763889" name="Text Box 24"/>
        <xdr:cNvSpPr txBox="1">
          <a:spLocks noChangeArrowheads="1"/>
        </xdr:cNvSpPr>
      </xdr:nvSpPr>
      <xdr:spPr bwMode="auto">
        <a:xfrm>
          <a:off x="561975" y="1009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2</xdr:row>
      <xdr:rowOff>0</xdr:rowOff>
    </xdr:from>
    <xdr:to>
      <xdr:col>1</xdr:col>
      <xdr:colOff>47625</xdr:colOff>
      <xdr:row>2</xdr:row>
      <xdr:rowOff>200025</xdr:rowOff>
    </xdr:to>
    <xdr:sp macro="" textlink="">
      <xdr:nvSpPr>
        <xdr:cNvPr id="1763890" name="Text Box 25"/>
        <xdr:cNvSpPr txBox="1">
          <a:spLocks noChangeArrowheads="1"/>
        </xdr:cNvSpPr>
      </xdr:nvSpPr>
      <xdr:spPr bwMode="auto">
        <a:xfrm>
          <a:off x="561975" y="16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2</xdr:row>
      <xdr:rowOff>0</xdr:rowOff>
    </xdr:from>
    <xdr:to>
      <xdr:col>1</xdr:col>
      <xdr:colOff>47625</xdr:colOff>
      <xdr:row>2</xdr:row>
      <xdr:rowOff>200025</xdr:rowOff>
    </xdr:to>
    <xdr:sp macro="" textlink="">
      <xdr:nvSpPr>
        <xdr:cNvPr id="1763891" name="Text Box 26"/>
        <xdr:cNvSpPr txBox="1">
          <a:spLocks noChangeArrowheads="1"/>
        </xdr:cNvSpPr>
      </xdr:nvSpPr>
      <xdr:spPr bwMode="auto">
        <a:xfrm>
          <a:off x="561975" y="16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3</xdr:row>
      <xdr:rowOff>0</xdr:rowOff>
    </xdr:from>
    <xdr:to>
      <xdr:col>1</xdr:col>
      <xdr:colOff>47625</xdr:colOff>
      <xdr:row>3</xdr:row>
      <xdr:rowOff>200025</xdr:rowOff>
    </xdr:to>
    <xdr:sp macro="" textlink="">
      <xdr:nvSpPr>
        <xdr:cNvPr id="1763892" name="Text Box 27"/>
        <xdr:cNvSpPr txBox="1">
          <a:spLocks noChangeArrowheads="1"/>
        </xdr:cNvSpPr>
      </xdr:nvSpPr>
      <xdr:spPr bwMode="auto">
        <a:xfrm>
          <a:off x="561975" y="2571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3</xdr:row>
      <xdr:rowOff>857250</xdr:rowOff>
    </xdr:from>
    <xdr:to>
      <xdr:col>1</xdr:col>
      <xdr:colOff>47625</xdr:colOff>
      <xdr:row>4</xdr:row>
      <xdr:rowOff>9525</xdr:rowOff>
    </xdr:to>
    <xdr:sp macro="" textlink="">
      <xdr:nvSpPr>
        <xdr:cNvPr id="1763893" name="Text Box 28"/>
        <xdr:cNvSpPr txBox="1">
          <a:spLocks noChangeArrowheads="1"/>
        </xdr:cNvSpPr>
      </xdr:nvSpPr>
      <xdr:spPr bwMode="auto">
        <a:xfrm>
          <a:off x="561975" y="3429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4</xdr:row>
      <xdr:rowOff>866775</xdr:rowOff>
    </xdr:from>
    <xdr:to>
      <xdr:col>1</xdr:col>
      <xdr:colOff>47625</xdr:colOff>
      <xdr:row>5</xdr:row>
      <xdr:rowOff>161925</xdr:rowOff>
    </xdr:to>
    <xdr:sp macro="" textlink="">
      <xdr:nvSpPr>
        <xdr:cNvPr id="1763894" name="Text Box 29"/>
        <xdr:cNvSpPr txBox="1">
          <a:spLocks noChangeArrowheads="1"/>
        </xdr:cNvSpPr>
      </xdr:nvSpPr>
      <xdr:spPr bwMode="auto">
        <a:xfrm>
          <a:off x="561975" y="4486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5</xdr:row>
      <xdr:rowOff>866775</xdr:rowOff>
    </xdr:from>
    <xdr:to>
      <xdr:col>1</xdr:col>
      <xdr:colOff>47625</xdr:colOff>
      <xdr:row>5</xdr:row>
      <xdr:rowOff>1057275</xdr:rowOff>
    </xdr:to>
    <xdr:sp macro="" textlink="">
      <xdr:nvSpPr>
        <xdr:cNvPr id="1763895" name="Text Box 30"/>
        <xdr:cNvSpPr txBox="1">
          <a:spLocks noChangeArrowheads="1"/>
        </xdr:cNvSpPr>
      </xdr:nvSpPr>
      <xdr:spPr bwMode="auto">
        <a:xfrm>
          <a:off x="561975" y="5391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6</xdr:row>
      <xdr:rowOff>866775</xdr:rowOff>
    </xdr:from>
    <xdr:to>
      <xdr:col>1</xdr:col>
      <xdr:colOff>47625</xdr:colOff>
      <xdr:row>7</xdr:row>
      <xdr:rowOff>133350</xdr:rowOff>
    </xdr:to>
    <xdr:sp macro="" textlink="">
      <xdr:nvSpPr>
        <xdr:cNvPr id="1763896" name="Text Box 31"/>
        <xdr:cNvSpPr txBox="1">
          <a:spLocks noChangeArrowheads="1"/>
        </xdr:cNvSpPr>
      </xdr:nvSpPr>
      <xdr:spPr bwMode="auto">
        <a:xfrm>
          <a:off x="561975" y="6553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8</xdr:row>
      <xdr:rowOff>0</xdr:rowOff>
    </xdr:from>
    <xdr:to>
      <xdr:col>1</xdr:col>
      <xdr:colOff>47625</xdr:colOff>
      <xdr:row>8</xdr:row>
      <xdr:rowOff>200025</xdr:rowOff>
    </xdr:to>
    <xdr:sp macro="" textlink="">
      <xdr:nvSpPr>
        <xdr:cNvPr id="1763897" name="Text Box 32"/>
        <xdr:cNvSpPr txBox="1">
          <a:spLocks noChangeArrowheads="1"/>
        </xdr:cNvSpPr>
      </xdr:nvSpPr>
      <xdr:spPr bwMode="auto">
        <a:xfrm>
          <a:off x="561975" y="7277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8</xdr:row>
      <xdr:rowOff>857250</xdr:rowOff>
    </xdr:from>
    <xdr:to>
      <xdr:col>1</xdr:col>
      <xdr:colOff>47625</xdr:colOff>
      <xdr:row>9</xdr:row>
      <xdr:rowOff>114300</xdr:rowOff>
    </xdr:to>
    <xdr:sp macro="" textlink="">
      <xdr:nvSpPr>
        <xdr:cNvPr id="1763898" name="Text Box 33"/>
        <xdr:cNvSpPr txBox="1">
          <a:spLocks noChangeArrowheads="1"/>
        </xdr:cNvSpPr>
      </xdr:nvSpPr>
      <xdr:spPr bwMode="auto">
        <a:xfrm>
          <a:off x="561975" y="80486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9</xdr:row>
      <xdr:rowOff>857250</xdr:rowOff>
    </xdr:from>
    <xdr:to>
      <xdr:col>1</xdr:col>
      <xdr:colOff>47625</xdr:colOff>
      <xdr:row>10</xdr:row>
      <xdr:rowOff>76200</xdr:rowOff>
    </xdr:to>
    <xdr:sp macro="" textlink="">
      <xdr:nvSpPr>
        <xdr:cNvPr id="1763899" name="Text Box 34"/>
        <xdr:cNvSpPr txBox="1">
          <a:spLocks noChangeArrowheads="1"/>
        </xdr:cNvSpPr>
      </xdr:nvSpPr>
      <xdr:spPr bwMode="auto">
        <a:xfrm>
          <a:off x="561975" y="8782050"/>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11</xdr:row>
      <xdr:rowOff>0</xdr:rowOff>
    </xdr:from>
    <xdr:to>
      <xdr:col>1</xdr:col>
      <xdr:colOff>47625</xdr:colOff>
      <xdr:row>11</xdr:row>
      <xdr:rowOff>200025</xdr:rowOff>
    </xdr:to>
    <xdr:sp macro="" textlink="">
      <xdr:nvSpPr>
        <xdr:cNvPr id="1763900" name="Text Box 35"/>
        <xdr:cNvSpPr txBox="1">
          <a:spLocks noChangeArrowheads="1"/>
        </xdr:cNvSpPr>
      </xdr:nvSpPr>
      <xdr:spPr bwMode="auto">
        <a:xfrm>
          <a:off x="561975" y="9753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12</xdr:row>
      <xdr:rowOff>0</xdr:rowOff>
    </xdr:from>
    <xdr:to>
      <xdr:col>1</xdr:col>
      <xdr:colOff>47625</xdr:colOff>
      <xdr:row>12</xdr:row>
      <xdr:rowOff>200025</xdr:rowOff>
    </xdr:to>
    <xdr:sp macro="" textlink="">
      <xdr:nvSpPr>
        <xdr:cNvPr id="1763901" name="Text Box 36"/>
        <xdr:cNvSpPr txBox="1">
          <a:spLocks noChangeArrowheads="1"/>
        </xdr:cNvSpPr>
      </xdr:nvSpPr>
      <xdr:spPr bwMode="auto">
        <a:xfrm>
          <a:off x="561975" y="10439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13</xdr:row>
      <xdr:rowOff>0</xdr:rowOff>
    </xdr:from>
    <xdr:to>
      <xdr:col>1</xdr:col>
      <xdr:colOff>47625</xdr:colOff>
      <xdr:row>13</xdr:row>
      <xdr:rowOff>200025</xdr:rowOff>
    </xdr:to>
    <xdr:sp macro="" textlink="">
      <xdr:nvSpPr>
        <xdr:cNvPr id="1763902" name="Text Box 37"/>
        <xdr:cNvSpPr txBox="1">
          <a:spLocks noChangeArrowheads="1"/>
        </xdr:cNvSpPr>
      </xdr:nvSpPr>
      <xdr:spPr bwMode="auto">
        <a:xfrm>
          <a:off x="561975" y="11420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13</xdr:row>
      <xdr:rowOff>866775</xdr:rowOff>
    </xdr:from>
    <xdr:to>
      <xdr:col>1</xdr:col>
      <xdr:colOff>47625</xdr:colOff>
      <xdr:row>13</xdr:row>
      <xdr:rowOff>1057275</xdr:rowOff>
    </xdr:to>
    <xdr:sp macro="" textlink="">
      <xdr:nvSpPr>
        <xdr:cNvPr id="1763903" name="Text Box 38"/>
        <xdr:cNvSpPr txBox="1">
          <a:spLocks noChangeArrowheads="1"/>
        </xdr:cNvSpPr>
      </xdr:nvSpPr>
      <xdr:spPr bwMode="auto">
        <a:xfrm>
          <a:off x="561975" y="12287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14</xdr:row>
      <xdr:rowOff>857250</xdr:rowOff>
    </xdr:from>
    <xdr:to>
      <xdr:col>1</xdr:col>
      <xdr:colOff>47625</xdr:colOff>
      <xdr:row>14</xdr:row>
      <xdr:rowOff>1047750</xdr:rowOff>
    </xdr:to>
    <xdr:sp macro="" textlink="">
      <xdr:nvSpPr>
        <xdr:cNvPr id="1763904" name="Text Box 39"/>
        <xdr:cNvSpPr txBox="1">
          <a:spLocks noChangeArrowheads="1"/>
        </xdr:cNvSpPr>
      </xdr:nvSpPr>
      <xdr:spPr bwMode="auto">
        <a:xfrm>
          <a:off x="561975" y="134397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561975</xdr:colOff>
      <xdr:row>15</xdr:row>
      <xdr:rowOff>857250</xdr:rowOff>
    </xdr:from>
    <xdr:to>
      <xdr:col>1</xdr:col>
      <xdr:colOff>47625</xdr:colOff>
      <xdr:row>15</xdr:row>
      <xdr:rowOff>1057275</xdr:rowOff>
    </xdr:to>
    <xdr:sp macro="" textlink="">
      <xdr:nvSpPr>
        <xdr:cNvPr id="1763905" name="Text Box 40"/>
        <xdr:cNvSpPr txBox="1">
          <a:spLocks noChangeArrowheads="1"/>
        </xdr:cNvSpPr>
      </xdr:nvSpPr>
      <xdr:spPr bwMode="auto">
        <a:xfrm>
          <a:off x="561975" y="14982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1</xdr:col>
      <xdr:colOff>76200</xdr:colOff>
      <xdr:row>6</xdr:row>
      <xdr:rowOff>38100</xdr:rowOff>
    </xdr:to>
    <xdr:sp macro="" textlink="">
      <xdr:nvSpPr>
        <xdr:cNvPr id="1834049" name="Text Box 57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50" name="Text Box 57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51" name="Text Box 57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2" name="Text Box 576"/>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3" name="Text Box 577"/>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4" name="Text Box 578"/>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5" name="Text Box 579"/>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6" name="Text Box 580"/>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7" name="Text Box 581"/>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8" name="Text Box 582"/>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59" name="Text Box 583"/>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60" name="Text Box 592"/>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61" name="Text Box 59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2" name="Text Box 594"/>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3" name="Text Box 595"/>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4" name="Text Box 596"/>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5" name="Text Box 598"/>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6" name="Text Box 599"/>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7" name="Text Box 600"/>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68" name="Text Box 601"/>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69" name="Text Box 626"/>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70" name="Text Box 627"/>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71" name="Text Box 628"/>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72" name="Text Box 629"/>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73" name="Text Box 66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74" name="Text Box 66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75" name="Text Box 666"/>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076" name="Text Box 667"/>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77" name="Text Box 517"/>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78" name="Text Box 520"/>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79" name="Text Box 521"/>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80" name="Text Box 522"/>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81" name="Text Box 52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82" name="Text Box 52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83" name="Text Box 52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084" name="Text Box 530"/>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4</xdr:row>
      <xdr:rowOff>0</xdr:rowOff>
    </xdr:from>
    <xdr:to>
      <xdr:col>5</xdr:col>
      <xdr:colOff>152400</xdr:colOff>
      <xdr:row>5</xdr:row>
      <xdr:rowOff>38100</xdr:rowOff>
    </xdr:to>
    <xdr:sp macro="" textlink="">
      <xdr:nvSpPr>
        <xdr:cNvPr id="1834085" name="Text Box 519"/>
        <xdr:cNvSpPr txBox="1">
          <a:spLocks noChangeArrowheads="1"/>
        </xdr:cNvSpPr>
      </xdr:nvSpPr>
      <xdr:spPr bwMode="auto">
        <a:xfrm>
          <a:off x="39243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86" name="Text Box 584"/>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87" name="Text Box 585"/>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88" name="Text Box 586"/>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89" name="Text Box 587"/>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0" name="Text Box 588"/>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1" name="Text Box 589"/>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2" name="Text Box 590"/>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3" name="Text Box 591"/>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4" name="Text Box 597"/>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5" name="Text Box 602"/>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6" name="Text Box 603"/>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7" name="Text Box 605"/>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8" name="Text Box 606"/>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099" name="Text Box 60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0" name="Text Box 60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1" name="Text Box 609"/>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2" name="Text Box 61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3" name="Text Box 611"/>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4" name="Text Box 61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5" name="Text Box 61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6" name="Text Box 61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7" name="Text Box 630"/>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8" name="Text Box 668"/>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09" name="Text Box 702"/>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0" name="Text Box 703"/>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1" name="Text Box 704"/>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2" name="Text Box 705"/>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3" name="Text Box 706"/>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4" name="Text Box 707"/>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5" name="Text Box 708"/>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6" name="Text Box 709"/>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7" name="Text Box 710"/>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8" name="Text Box 711"/>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19" name="Text Box 712"/>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0" name="Text Box 713"/>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1" name="Text Box 58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2" name="Text Box 585"/>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3" name="Text Box 586"/>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4" name="Text Box 58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5" name="Text Box 58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6" name="Text Box 589"/>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7" name="Text Box 59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8" name="Text Box 591"/>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29" name="Text Box 59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0" name="Text Box 60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1" name="Text Box 60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2" name="Text Box 63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3" name="Text Box 66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4" name="Text Box 70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5" name="Text Box 70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6" name="Text Box 70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7" name="Text Box 705"/>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8" name="Text Box 706"/>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39" name="Text Box 70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40" name="Text Box 70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41" name="Text Box 709"/>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42" name="Text Box 71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43" name="Text Box 711"/>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44" name="Text Box 71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45" name="Text Box 71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46" name="Text Box 60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47" name="Text Box 605"/>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48" name="Text Box 606"/>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49" name="Text Box 60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0" name="Text Box 60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1" name="Text Box 609"/>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2" name="Text Box 61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3" name="Text Box 611"/>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4" name="Text Box 61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5" name="Text Box 61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6" name="Text Box 61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7" name="Text Box 58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8" name="Text Box 585"/>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59" name="Text Box 586"/>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0" name="Text Box 58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1" name="Text Box 58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2" name="Text Box 589"/>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3" name="Text Box 59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4" name="Text Box 591"/>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5" name="Text Box 59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6" name="Text Box 60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7" name="Text Box 60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8" name="Text Box 63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69" name="Text Box 66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0" name="Text Box 70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1" name="Text Box 70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2" name="Text Box 70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3" name="Text Box 705"/>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4" name="Text Box 706"/>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5" name="Text Box 70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6" name="Text Box 70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7" name="Text Box 709"/>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8" name="Text Box 71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79" name="Text Box 711"/>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80" name="Text Box 71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181" name="Text Box 71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2" name="Text Box 584"/>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3" name="Text Box 585"/>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4" name="Text Box 586"/>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5" name="Text Box 587"/>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6" name="Text Box 588"/>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7" name="Text Box 589"/>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8" name="Text Box 590"/>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89" name="Text Box 591"/>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0" name="Text Box 597"/>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1" name="Text Box 602"/>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2" name="Text Box 603"/>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3" name="Text Box 60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4" name="Text Box 605"/>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5" name="Text Box 606"/>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6" name="Text Box 60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7" name="Text Box 60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8" name="Text Box 609"/>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199" name="Text Box 61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0" name="Text Box 611"/>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1" name="Text Box 61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2" name="Text Box 61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3" name="Text Box 61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4" name="Text Box 630"/>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5" name="Text Box 668"/>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6" name="Text Box 702"/>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7" name="Text Box 703"/>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8" name="Text Box 704"/>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09" name="Text Box 705"/>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0" name="Text Box 706"/>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1" name="Text Box 707"/>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2" name="Text Box 708"/>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3" name="Text Box 709"/>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4" name="Text Box 710"/>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5" name="Text Box 711"/>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6" name="Text Box 712"/>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7" name="Text Box 713"/>
        <xdr:cNvSpPr txBox="1">
          <a:spLocks noChangeArrowheads="1"/>
        </xdr:cNvSpPr>
      </xdr:nvSpPr>
      <xdr:spPr bwMode="auto">
        <a:xfrm>
          <a:off x="228600" y="5715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8" name="Text Box 58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19" name="Text Box 585"/>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0" name="Text Box 586"/>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1" name="Text Box 58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2" name="Text Box 58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3" name="Text Box 589"/>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4" name="Text Box 59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5" name="Text Box 591"/>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6" name="Text Box 59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7" name="Text Box 60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8" name="Text Box 60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29" name="Text Box 63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0" name="Text Box 66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1" name="Text Box 70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2" name="Text Box 70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3" name="Text Box 704"/>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4" name="Text Box 705"/>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5" name="Text Box 706"/>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6" name="Text Box 707"/>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7" name="Text Box 708"/>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8" name="Text Box 709"/>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39" name="Text Box 710"/>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40" name="Text Box 711"/>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41" name="Text Box 712"/>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242" name="Text Box 713"/>
        <xdr:cNvSpPr txBox="1">
          <a:spLocks noChangeArrowheads="1"/>
        </xdr:cNvSpPr>
      </xdr:nvSpPr>
      <xdr:spPr bwMode="auto">
        <a:xfrm>
          <a:off x="228600" y="6038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228600</xdr:colOff>
      <xdr:row>5</xdr:row>
      <xdr:rowOff>0</xdr:rowOff>
    </xdr:from>
    <xdr:to>
      <xdr:col>1</xdr:col>
      <xdr:colOff>66675</xdr:colOff>
      <xdr:row>8</xdr:row>
      <xdr:rowOff>104775</xdr:rowOff>
    </xdr:to>
    <xdr:sp macro="" textlink="">
      <xdr:nvSpPr>
        <xdr:cNvPr id="1834243" name="Text Box 606"/>
        <xdr:cNvSpPr txBox="1">
          <a:spLocks noChangeArrowheads="1"/>
        </xdr:cNvSpPr>
      </xdr:nvSpPr>
      <xdr:spPr bwMode="auto">
        <a:xfrm>
          <a:off x="228600" y="3695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44" name="Text Box 607"/>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45" name="Text Box 608"/>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46" name="Text Box 609"/>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47" name="Text Box 610"/>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48" name="Text Box 611"/>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49" name="Text Box 612"/>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0" name="Text Box 613"/>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1" name="Text Box 614"/>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2" name="Text Box 584"/>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3" name="Text Box 585"/>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4" name="Text Box 586"/>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5" name="Text Box 587"/>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6" name="Text Box 588"/>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7" name="Text Box 589"/>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8" name="Text Box 590"/>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59" name="Text Box 591"/>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0" name="Text Box 597"/>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1" name="Text Box 602"/>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2" name="Text Box 603"/>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3" name="Text Box 630"/>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4" name="Text Box 668"/>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5" name="Text Box 702"/>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6" name="Text Box 703"/>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7" name="Text Box 704"/>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8" name="Text Box 705"/>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69" name="Text Box 706"/>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0" name="Text Box 707"/>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1" name="Text Box 708"/>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2" name="Text Box 709"/>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3" name="Text Box 710"/>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4" name="Text Box 711"/>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5" name="Text Box 712"/>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8</xdr:row>
      <xdr:rowOff>104775</xdr:rowOff>
    </xdr:to>
    <xdr:sp macro="" textlink="">
      <xdr:nvSpPr>
        <xdr:cNvPr id="1834276" name="Text Box 713"/>
        <xdr:cNvSpPr txBox="1">
          <a:spLocks noChangeArrowheads="1"/>
        </xdr:cNvSpPr>
      </xdr:nvSpPr>
      <xdr:spPr bwMode="auto">
        <a:xfrm>
          <a:off x="228600" y="668655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77" name="Text Box 60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78" name="Text Box 60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79" name="Text Box 606"/>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0" name="Text Box 607"/>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1" name="Text Box 608"/>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2" name="Text Box 609"/>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3" name="Text Box 610"/>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4" name="Text Box 611"/>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5" name="Text Box 612"/>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6" name="Text Box 61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7" name="Text Box 61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8" name="Text Box 57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89" name="Text Box 57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90" name="Text Box 57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1" name="Text Box 576"/>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2" name="Text Box 577"/>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3" name="Text Box 578"/>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4" name="Text Box 579"/>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5" name="Text Box 580"/>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6" name="Text Box 581"/>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7" name="Text Box 582"/>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298" name="Text Box 583"/>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299" name="Text Box 592"/>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00" name="Text Box 59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1" name="Text Box 594"/>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2" name="Text Box 595"/>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3" name="Text Box 596"/>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4" name="Text Box 598"/>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5" name="Text Box 599"/>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6" name="Text Box 600"/>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07" name="Text Box 601"/>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08" name="Text Box 626"/>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09" name="Text Box 627"/>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10" name="Text Box 628"/>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11" name="Text Box 629"/>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12" name="Text Box 66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13" name="Text Box 66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14" name="Text Box 666"/>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315" name="Text Box 667"/>
        <xdr:cNvSpPr txBox="1">
          <a:spLocks noChangeArrowheads="1"/>
        </xdr:cNvSpPr>
      </xdr:nvSpPr>
      <xdr:spPr bwMode="auto">
        <a:xfrm>
          <a:off x="228600" y="6686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16" name="Text Box 517"/>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17" name="Text Box 520"/>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18" name="Text Box 521"/>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19" name="Text Box 522"/>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20" name="Text Box 52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21" name="Text Box 52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22" name="Text Box 52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23" name="Text Box 530"/>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24" name="Text Box 60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25" name="Text Box 605"/>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26" name="Text Box 606"/>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27" name="Text Box 60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28" name="Text Box 60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29" name="Text Box 609"/>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0" name="Text Box 61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1" name="Text Box 611"/>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2" name="Text Box 61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3" name="Text Box 61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4" name="Text Box 61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5" name="Text Box 58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6" name="Text Box 585"/>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7" name="Text Box 586"/>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8" name="Text Box 58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39" name="Text Box 58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0" name="Text Box 589"/>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1" name="Text Box 59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2" name="Text Box 591"/>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3" name="Text Box 59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4" name="Text Box 60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5" name="Text Box 60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6" name="Text Box 63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7" name="Text Box 66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8" name="Text Box 70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49" name="Text Box 70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0" name="Text Box 704"/>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1" name="Text Box 705"/>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2" name="Text Box 706"/>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3" name="Text Box 707"/>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4" name="Text Box 708"/>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5" name="Text Box 709"/>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6" name="Text Box 710"/>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7" name="Text Box 711"/>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8" name="Text Box 712"/>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359" name="Text Box 713"/>
        <xdr:cNvSpPr txBox="1">
          <a:spLocks noChangeArrowheads="1"/>
        </xdr:cNvSpPr>
      </xdr:nvSpPr>
      <xdr:spPr bwMode="auto">
        <a:xfrm>
          <a:off x="228600" y="6686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0" name="Text Box 60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1" name="Text Box 605"/>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2" name="Text Box 606"/>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3" name="Text Box 607"/>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4" name="Text Box 608"/>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5" name="Text Box 609"/>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6" name="Text Box 610"/>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7" name="Text Box 611"/>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8" name="Text Box 612"/>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69" name="Text Box 613"/>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370" name="Text Box 614"/>
        <xdr:cNvSpPr txBox="1">
          <a:spLocks noChangeArrowheads="1"/>
        </xdr:cNvSpPr>
      </xdr:nvSpPr>
      <xdr:spPr bwMode="auto">
        <a:xfrm>
          <a:off x="228600" y="668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4</xdr:row>
      <xdr:rowOff>0</xdr:rowOff>
    </xdr:from>
    <xdr:to>
      <xdr:col>5</xdr:col>
      <xdr:colOff>152400</xdr:colOff>
      <xdr:row>5</xdr:row>
      <xdr:rowOff>38100</xdr:rowOff>
    </xdr:to>
    <xdr:sp macro="" textlink="">
      <xdr:nvSpPr>
        <xdr:cNvPr id="1834371" name="Text Box 519"/>
        <xdr:cNvSpPr txBox="1">
          <a:spLocks noChangeArrowheads="1"/>
        </xdr:cNvSpPr>
      </xdr:nvSpPr>
      <xdr:spPr bwMode="auto">
        <a:xfrm>
          <a:off x="39243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72" name="Text Box 57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73" name="Text Box 57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74" name="Text Box 57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75" name="Text Box 576"/>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76" name="Text Box 577"/>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77" name="Text Box 578"/>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78" name="Text Box 579"/>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79" name="Text Box 580"/>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0" name="Text Box 581"/>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1" name="Text Box 582"/>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2" name="Text Box 583"/>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83" name="Text Box 592"/>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84" name="Text Box 59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5" name="Text Box 594"/>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6" name="Text Box 595"/>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7" name="Text Box 596"/>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8" name="Text Box 598"/>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89" name="Text Box 599"/>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90" name="Text Box 600"/>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91" name="Text Box 601"/>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92" name="Text Box 626"/>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93" name="Text Box 627"/>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94" name="Text Box 628"/>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95" name="Text Box 629"/>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96" name="Text Box 66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397" name="Text Box 66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98" name="Text Box 666"/>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399" name="Text Box 667"/>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0" name="Text Box 517"/>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1" name="Text Box 520"/>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2" name="Text Box 521"/>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3" name="Text Box 522"/>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4" name="Text Box 52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5" name="Text Box 52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6" name="Text Box 52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07" name="Text Box 530"/>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08" name="Text Box 60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09" name="Text Box 605"/>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0" name="Text Box 606"/>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1" name="Text Box 60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2" name="Text Box 60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3" name="Text Box 609"/>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4" name="Text Box 61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5" name="Text Box 611"/>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6" name="Text Box 61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7" name="Text Box 61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8" name="Text Box 61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19" name="Text Box 58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0" name="Text Box 585"/>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1" name="Text Box 586"/>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2" name="Text Box 58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3" name="Text Box 58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4" name="Text Box 589"/>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5" name="Text Box 59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6" name="Text Box 591"/>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7" name="Text Box 59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8" name="Text Box 60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29" name="Text Box 60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0" name="Text Box 63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1" name="Text Box 66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2" name="Text Box 70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3" name="Text Box 70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4" name="Text Box 70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5" name="Text Box 705"/>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6" name="Text Box 706"/>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7" name="Text Box 70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8" name="Text Box 70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39" name="Text Box 709"/>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40" name="Text Box 71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41" name="Text Box 711"/>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42" name="Text Box 71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43" name="Text Box 71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44" name="Text Box 60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45" name="Text Box 60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46" name="Text Box 606"/>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47" name="Text Box 607"/>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48" name="Text Box 608"/>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49" name="Text Box 609"/>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0" name="Text Box 610"/>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1" name="Text Box 611"/>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2" name="Text Box 612"/>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3" name="Text Box 61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4" name="Text Box 61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5" name="Text Box 57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6" name="Text Box 57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57" name="Text Box 57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58" name="Text Box 576"/>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59" name="Text Box 577"/>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0" name="Text Box 578"/>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1" name="Text Box 579"/>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2" name="Text Box 580"/>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3" name="Text Box 581"/>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4" name="Text Box 582"/>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5" name="Text Box 583"/>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66" name="Text Box 592"/>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67" name="Text Box 59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8" name="Text Box 594"/>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69" name="Text Box 595"/>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0" name="Text Box 596"/>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1" name="Text Box 598"/>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2" name="Text Box 599"/>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3" name="Text Box 600"/>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4" name="Text Box 601"/>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75" name="Text Box 626"/>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76" name="Text Box 627"/>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7" name="Text Box 628"/>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78" name="Text Box 629"/>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79" name="Text Box 66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0" name="Text Box 66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81" name="Text Box 666"/>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28575</xdr:rowOff>
    </xdr:to>
    <xdr:sp macro="" textlink="">
      <xdr:nvSpPr>
        <xdr:cNvPr id="1834482" name="Text Box 667"/>
        <xdr:cNvSpPr txBox="1">
          <a:spLocks noChangeArrowheads="1"/>
        </xdr:cNvSpPr>
      </xdr:nvSpPr>
      <xdr:spPr bwMode="auto">
        <a:xfrm>
          <a:off x="228600" y="94392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3" name="Text Box 517"/>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4" name="Text Box 520"/>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5" name="Text Box 521"/>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6" name="Text Box 522"/>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7" name="Text Box 52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8" name="Text Box 52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89" name="Text Box 52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490" name="Text Box 530"/>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1" name="Text Box 60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2" name="Text Box 605"/>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3" name="Text Box 606"/>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4" name="Text Box 60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5" name="Text Box 60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6" name="Text Box 609"/>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7" name="Text Box 61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8" name="Text Box 611"/>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499" name="Text Box 61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0" name="Text Box 61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1" name="Text Box 61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2" name="Text Box 58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3" name="Text Box 585"/>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4" name="Text Box 586"/>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5" name="Text Box 58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6" name="Text Box 58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7" name="Text Box 589"/>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8" name="Text Box 59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09" name="Text Box 591"/>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0" name="Text Box 59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1" name="Text Box 60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2" name="Text Box 60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3" name="Text Box 63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4" name="Text Box 66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5" name="Text Box 70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6" name="Text Box 70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7" name="Text Box 704"/>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8" name="Text Box 705"/>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19" name="Text Box 706"/>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0" name="Text Box 707"/>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1" name="Text Box 708"/>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2" name="Text Box 709"/>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3" name="Text Box 710"/>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4" name="Text Box 711"/>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5" name="Text Box 712"/>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0</xdr:rowOff>
    </xdr:to>
    <xdr:sp macro="" textlink="">
      <xdr:nvSpPr>
        <xdr:cNvPr id="1834526" name="Text Box 713"/>
        <xdr:cNvSpPr txBox="1">
          <a:spLocks noChangeArrowheads="1"/>
        </xdr:cNvSpPr>
      </xdr:nvSpPr>
      <xdr:spPr bwMode="auto">
        <a:xfrm>
          <a:off x="228600" y="94392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27" name="Text Box 60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28" name="Text Box 605"/>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29" name="Text Box 606"/>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0" name="Text Box 607"/>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1" name="Text Box 608"/>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2" name="Text Box 609"/>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3" name="Text Box 610"/>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4" name="Text Box 611"/>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5" name="Text Box 612"/>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6" name="Text Box 613"/>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38100</xdr:rowOff>
    </xdr:to>
    <xdr:sp macro="" textlink="">
      <xdr:nvSpPr>
        <xdr:cNvPr id="1834537" name="Text Box 614"/>
        <xdr:cNvSpPr txBox="1">
          <a:spLocks noChangeArrowheads="1"/>
        </xdr:cNvSpPr>
      </xdr:nvSpPr>
      <xdr:spPr bwMode="auto">
        <a:xfrm>
          <a:off x="228600" y="9439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38" name="Text Box 57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39" name="Text Box 57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40" name="Text Box 57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1" name="Text Box 576"/>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2" name="Text Box 577"/>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3" name="Text Box 578"/>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4" name="Text Box 579"/>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5" name="Text Box 580"/>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6" name="Text Box 581"/>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7" name="Text Box 582"/>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48" name="Text Box 583"/>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49" name="Text Box 592"/>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50" name="Text Box 59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1" name="Text Box 594"/>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2" name="Text Box 595"/>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3" name="Text Box 596"/>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4" name="Text Box 598"/>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5" name="Text Box 599"/>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6" name="Text Box 600"/>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57" name="Text Box 601"/>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58" name="Text Box 626"/>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59" name="Text Box 627"/>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60" name="Text Box 628"/>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61" name="Text Box 629"/>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62" name="Text Box 66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63" name="Text Box 66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64" name="Text Box 666"/>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565" name="Text Box 667"/>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66" name="Text Box 517"/>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67" name="Text Box 520"/>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68" name="Text Box 521"/>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69" name="Text Box 522"/>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70" name="Text Box 52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71" name="Text Box 52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72" name="Text Box 52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573" name="Text Box 530"/>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74" name="Text Box 584"/>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75" name="Text Box 585"/>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76" name="Text Box 586"/>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77" name="Text Box 587"/>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78" name="Text Box 588"/>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79" name="Text Box 589"/>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0" name="Text Box 590"/>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1" name="Text Box 591"/>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2" name="Text Box 597"/>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3" name="Text Box 602"/>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4" name="Text Box 603"/>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5" name="Text Box 605"/>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6" name="Text Box 606"/>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7" name="Text Box 60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8" name="Text Box 60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89" name="Text Box 609"/>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0" name="Text Box 61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1" name="Text Box 611"/>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2" name="Text Box 61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3" name="Text Box 61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4" name="Text Box 61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5" name="Text Box 630"/>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6" name="Text Box 668"/>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7" name="Text Box 702"/>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8" name="Text Box 703"/>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599" name="Text Box 704"/>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0" name="Text Box 705"/>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1" name="Text Box 706"/>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2" name="Text Box 707"/>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3" name="Text Box 708"/>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4" name="Text Box 709"/>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5" name="Text Box 710"/>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6" name="Text Box 711"/>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7" name="Text Box 712"/>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8" name="Text Box 713"/>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09" name="Text Box 58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0" name="Text Box 585"/>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1" name="Text Box 586"/>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2" name="Text Box 58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3" name="Text Box 58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4" name="Text Box 589"/>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5" name="Text Box 59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6" name="Text Box 591"/>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7" name="Text Box 59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8" name="Text Box 60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19" name="Text Box 60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0" name="Text Box 63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1" name="Text Box 66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2" name="Text Box 70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3" name="Text Box 70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4" name="Text Box 70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5" name="Text Box 705"/>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6" name="Text Box 706"/>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7" name="Text Box 70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8" name="Text Box 70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29" name="Text Box 709"/>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30" name="Text Box 71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31" name="Text Box 711"/>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32" name="Text Box 71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33" name="Text Box 71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34" name="Text Box 60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35" name="Text Box 605"/>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36" name="Text Box 606"/>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37" name="Text Box 60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38" name="Text Box 60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39" name="Text Box 609"/>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0" name="Text Box 61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1" name="Text Box 611"/>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2" name="Text Box 61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3" name="Text Box 61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4" name="Text Box 61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5" name="Text Box 58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6" name="Text Box 585"/>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7" name="Text Box 586"/>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8" name="Text Box 58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49" name="Text Box 58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0" name="Text Box 589"/>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1" name="Text Box 59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2" name="Text Box 591"/>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3" name="Text Box 59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4" name="Text Box 60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5" name="Text Box 60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6" name="Text Box 63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7" name="Text Box 66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8" name="Text Box 70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59" name="Text Box 70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0" name="Text Box 70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1" name="Text Box 705"/>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2" name="Text Box 706"/>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3" name="Text Box 70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4" name="Text Box 70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5" name="Text Box 709"/>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6" name="Text Box 71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7" name="Text Box 711"/>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8" name="Text Box 71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669" name="Text Box 71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0" name="Text Box 584"/>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1" name="Text Box 585"/>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2" name="Text Box 586"/>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3" name="Text Box 587"/>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4" name="Text Box 588"/>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5" name="Text Box 589"/>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6" name="Text Box 590"/>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7" name="Text Box 591"/>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8" name="Text Box 597"/>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79" name="Text Box 602"/>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0" name="Text Box 603"/>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1" name="Text Box 60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2" name="Text Box 605"/>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3" name="Text Box 606"/>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4" name="Text Box 60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5" name="Text Box 60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6" name="Text Box 609"/>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7" name="Text Box 61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8" name="Text Box 611"/>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89" name="Text Box 61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0" name="Text Box 61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1" name="Text Box 61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2" name="Text Box 630"/>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3" name="Text Box 668"/>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4" name="Text Box 702"/>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5" name="Text Box 703"/>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6" name="Text Box 704"/>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7" name="Text Box 705"/>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8" name="Text Box 706"/>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699" name="Text Box 707"/>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0" name="Text Box 708"/>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1" name="Text Box 709"/>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2" name="Text Box 710"/>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3" name="Text Box 711"/>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4" name="Text Box 712"/>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5" name="Text Box 713"/>
        <xdr:cNvSpPr txBox="1">
          <a:spLocks noChangeArrowheads="1"/>
        </xdr:cNvSpPr>
      </xdr:nvSpPr>
      <xdr:spPr bwMode="auto">
        <a:xfrm>
          <a:off x="228600" y="5876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6" name="Text Box 58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7" name="Text Box 585"/>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8" name="Text Box 586"/>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09" name="Text Box 58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0" name="Text Box 58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1" name="Text Box 589"/>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2" name="Text Box 59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3" name="Text Box 591"/>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4" name="Text Box 59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5" name="Text Box 60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6" name="Text Box 60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7" name="Text Box 63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8" name="Text Box 66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19" name="Text Box 70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0" name="Text Box 70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1" name="Text Box 704"/>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2" name="Text Box 705"/>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3" name="Text Box 706"/>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4" name="Text Box 707"/>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5" name="Text Box 708"/>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6" name="Text Box 709"/>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7" name="Text Box 710"/>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8" name="Text Box 711"/>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29" name="Text Box 712"/>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76200</xdr:colOff>
      <xdr:row>5</xdr:row>
      <xdr:rowOff>38100</xdr:rowOff>
    </xdr:to>
    <xdr:sp macro="" textlink="">
      <xdr:nvSpPr>
        <xdr:cNvPr id="1834730" name="Text Box 713"/>
        <xdr:cNvSpPr txBox="1">
          <a:spLocks noChangeArrowheads="1"/>
        </xdr:cNvSpPr>
      </xdr:nvSpPr>
      <xdr:spPr bwMode="auto">
        <a:xfrm>
          <a:off x="228600" y="6200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1" name="Text Box 60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2" name="Text Box 60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3" name="Text Box 606"/>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4" name="Text Box 607"/>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5" name="Text Box 608"/>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6" name="Text Box 609"/>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7" name="Text Box 610"/>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8" name="Text Box 611"/>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39" name="Text Box 612"/>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40" name="Text Box 61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41" name="Text Box 61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42" name="Text Box 57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43" name="Text Box 57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44" name="Text Box 57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45" name="Text Box 576"/>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46" name="Text Box 577"/>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47" name="Text Box 578"/>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48" name="Text Box 579"/>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49" name="Text Box 580"/>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0" name="Text Box 581"/>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1" name="Text Box 582"/>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2" name="Text Box 583"/>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53" name="Text Box 592"/>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54" name="Text Box 59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5" name="Text Box 594"/>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6" name="Text Box 595"/>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7" name="Text Box 596"/>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8" name="Text Box 598"/>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59" name="Text Box 599"/>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60" name="Text Box 600"/>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61" name="Text Box 601"/>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62" name="Text Box 626"/>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63" name="Text Box 627"/>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64" name="Text Box 628"/>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65" name="Text Box 629"/>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66" name="Text Box 66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67" name="Text Box 66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68" name="Text Box 666"/>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28575</xdr:rowOff>
    </xdr:to>
    <xdr:sp macro="" textlink="">
      <xdr:nvSpPr>
        <xdr:cNvPr id="1834769" name="Text Box 667"/>
        <xdr:cNvSpPr txBox="1">
          <a:spLocks noChangeArrowheads="1"/>
        </xdr:cNvSpPr>
      </xdr:nvSpPr>
      <xdr:spPr bwMode="auto">
        <a:xfrm>
          <a:off x="228600" y="684847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0" name="Text Box 517"/>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1" name="Text Box 520"/>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2" name="Text Box 521"/>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3" name="Text Box 522"/>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4" name="Text Box 52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5" name="Text Box 52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6" name="Text Box 52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777" name="Text Box 530"/>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78" name="Text Box 60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79" name="Text Box 605"/>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0" name="Text Box 606"/>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1" name="Text Box 60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2" name="Text Box 60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3" name="Text Box 609"/>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4" name="Text Box 61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5" name="Text Box 611"/>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6" name="Text Box 61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7" name="Text Box 61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8" name="Text Box 61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89" name="Text Box 58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0" name="Text Box 585"/>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1" name="Text Box 586"/>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2" name="Text Box 58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3" name="Text Box 58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4" name="Text Box 589"/>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5" name="Text Box 59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6" name="Text Box 591"/>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7" name="Text Box 59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8" name="Text Box 60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799" name="Text Box 60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0" name="Text Box 63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1" name="Text Box 66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2" name="Text Box 70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3" name="Text Box 70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4" name="Text Box 704"/>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5" name="Text Box 705"/>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6" name="Text Box 706"/>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7" name="Text Box 707"/>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8" name="Text Box 708"/>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09" name="Text Box 709"/>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10" name="Text Box 710"/>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11" name="Text Box 711"/>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12" name="Text Box 712"/>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0</xdr:rowOff>
    </xdr:to>
    <xdr:sp macro="" textlink="">
      <xdr:nvSpPr>
        <xdr:cNvPr id="1834813" name="Text Box 713"/>
        <xdr:cNvSpPr txBox="1">
          <a:spLocks noChangeArrowheads="1"/>
        </xdr:cNvSpPr>
      </xdr:nvSpPr>
      <xdr:spPr bwMode="auto">
        <a:xfrm>
          <a:off x="228600" y="68484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14" name="Text Box 60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15" name="Text Box 605"/>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16" name="Text Box 606"/>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17" name="Text Box 607"/>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18" name="Text Box 608"/>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19" name="Text Box 609"/>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20" name="Text Box 610"/>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21" name="Text Box 611"/>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22" name="Text Box 612"/>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23" name="Text Box 613"/>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6</xdr:row>
      <xdr:rowOff>38100</xdr:rowOff>
    </xdr:to>
    <xdr:sp macro="" textlink="">
      <xdr:nvSpPr>
        <xdr:cNvPr id="1834824" name="Text Box 614"/>
        <xdr:cNvSpPr txBox="1">
          <a:spLocks noChangeArrowheads="1"/>
        </xdr:cNvSpPr>
      </xdr:nvSpPr>
      <xdr:spPr bwMode="auto">
        <a:xfrm>
          <a:off x="228600" y="6848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25" name="Text Box 57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26" name="Text Box 57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27" name="Text Box 57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28" name="Text Box 57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29" name="Text Box 57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0" name="Text Box 57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1" name="Text Box 57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2" name="Text Box 58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3" name="Text Box 58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4" name="Text Box 58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5" name="Text Box 58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6" name="Text Box 59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7" name="Text Box 59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8" name="Text Box 59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39" name="Text Box 59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0" name="Text Box 59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1" name="Text Box 59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2" name="Text Box 59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3" name="Text Box 60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4" name="Text Box 60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5" name="Text Box 62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6" name="Text Box 62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7" name="Text Box 62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8" name="Text Box 62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49" name="Text Box 66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0" name="Text Box 66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1" name="Text Box 66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2" name="Text Box 66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3" name="Text Box 51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4" name="Text Box 52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5" name="Text Box 52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6" name="Text Box 52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7" name="Text Box 52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8" name="Text Box 52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59" name="Text Box 52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60" name="Text Box 53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1" name="Text Box 60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2" name="Text Box 605"/>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3" name="Text Box 606"/>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4" name="Text Box 60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5" name="Text Box 60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6" name="Text Box 609"/>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7" name="Text Box 61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8" name="Text Box 611"/>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69" name="Text Box 61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0" name="Text Box 61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1" name="Text Box 61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2" name="Text Box 58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3" name="Text Box 585"/>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4" name="Text Box 586"/>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5" name="Text Box 58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6" name="Text Box 58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7" name="Text Box 589"/>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8" name="Text Box 59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79" name="Text Box 591"/>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0" name="Text Box 59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1" name="Text Box 60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2" name="Text Box 60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3" name="Text Box 63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4" name="Text Box 66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5" name="Text Box 70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6" name="Text Box 70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7" name="Text Box 70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8" name="Text Box 705"/>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89" name="Text Box 706"/>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0" name="Text Box 70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1" name="Text Box 70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2" name="Text Box 709"/>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3" name="Text Box 71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4" name="Text Box 711"/>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5" name="Text Box 71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896" name="Text Box 71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97" name="Text Box 60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98" name="Text Box 60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899" name="Text Box 60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0" name="Text Box 60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1" name="Text Box 60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2" name="Text Box 60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3" name="Text Box 61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4" name="Text Box 61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5" name="Text Box 61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6" name="Text Box 61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7" name="Text Box 61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8" name="Text Box 57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09" name="Text Box 57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0" name="Text Box 57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1" name="Text Box 57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2" name="Text Box 57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3" name="Text Box 57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4" name="Text Box 57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5" name="Text Box 58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6" name="Text Box 58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7" name="Text Box 58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8" name="Text Box 58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19" name="Text Box 59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0" name="Text Box 59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1" name="Text Box 59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2" name="Text Box 59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3" name="Text Box 59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4" name="Text Box 59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5" name="Text Box 59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6" name="Text Box 60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7" name="Text Box 60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8" name="Text Box 62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29" name="Text Box 62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0" name="Text Box 62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1" name="Text Box 62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2" name="Text Box 66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3" name="Text Box 66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4" name="Text Box 66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5" name="Text Box 66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6" name="Text Box 51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7" name="Text Box 52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8" name="Text Box 52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39" name="Text Box 52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40" name="Text Box 52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41" name="Text Box 52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42" name="Text Box 52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43" name="Text Box 53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44" name="Text Box 60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45" name="Text Box 605"/>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46" name="Text Box 606"/>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47" name="Text Box 60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48" name="Text Box 60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49" name="Text Box 609"/>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0" name="Text Box 61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1" name="Text Box 611"/>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2" name="Text Box 61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3" name="Text Box 61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4" name="Text Box 61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5" name="Text Box 58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6" name="Text Box 585"/>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7" name="Text Box 586"/>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8" name="Text Box 58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59" name="Text Box 58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0" name="Text Box 589"/>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1" name="Text Box 59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2" name="Text Box 591"/>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3" name="Text Box 59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4" name="Text Box 60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5" name="Text Box 60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6" name="Text Box 63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7" name="Text Box 66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8" name="Text Box 70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69" name="Text Box 70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0" name="Text Box 704"/>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1" name="Text Box 705"/>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2" name="Text Box 706"/>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3" name="Text Box 707"/>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4" name="Text Box 708"/>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5" name="Text Box 709"/>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6" name="Text Box 710"/>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7" name="Text Box 711"/>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8" name="Text Box 712"/>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161925</xdr:rowOff>
    </xdr:to>
    <xdr:sp macro="" textlink="">
      <xdr:nvSpPr>
        <xdr:cNvPr id="1834979" name="Text Box 713"/>
        <xdr:cNvSpPr txBox="1">
          <a:spLocks noChangeArrowheads="1"/>
        </xdr:cNvSpPr>
      </xdr:nvSpPr>
      <xdr:spPr bwMode="auto">
        <a:xfrm>
          <a:off x="228600" y="2857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0" name="Text Box 60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1" name="Text Box 605"/>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2" name="Text Box 606"/>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3" name="Text Box 607"/>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4" name="Text Box 608"/>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5" name="Text Box 609"/>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6" name="Text Box 610"/>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7" name="Text Box 611"/>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8" name="Text Box 612"/>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89" name="Text Box 613"/>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1834990" name="Text Box 614"/>
        <xdr:cNvSpPr txBox="1">
          <a:spLocks noChangeArrowheads="1"/>
        </xdr:cNvSpPr>
      </xdr:nvSpPr>
      <xdr:spPr bwMode="auto">
        <a:xfrm>
          <a:off x="228600" y="285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1" name="Text Box 57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2" name="Text Box 57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3" name="Text Box 57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4" name="Text Box 57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5" name="Text Box 57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6" name="Text Box 57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7" name="Text Box 57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8" name="Text Box 58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4999" name="Text Box 58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0" name="Text Box 58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1" name="Text Box 58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2" name="Text Box 59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3" name="Text Box 59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4" name="Text Box 59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5" name="Text Box 59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6" name="Text Box 59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5007" name="Text Box 59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04" name="Text Box 59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05" name="Text Box 60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06" name="Text Box 60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07" name="Text Box 62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08" name="Text Box 62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09" name="Text Box 62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0" name="Text Box 62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1" name="Text Box 66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2" name="Text Box 66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3" name="Text Box 66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4" name="Text Box 66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5" name="Text Box 51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6" name="Text Box 52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7" name="Text Box 52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8" name="Text Box 52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19" name="Text Box 52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0" name="Text Box 52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1" name="Text Box 52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2" name="Text Box 53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3" name="Text Box 60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4" name="Text Box 60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5" name="Text Box 60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6" name="Text Box 60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7" name="Text Box 60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8" name="Text Box 60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29" name="Text Box 61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0" name="Text Box 61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1" name="Text Box 61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2" name="Text Box 61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3" name="Text Box 61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4" name="Text Box 57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5" name="Text Box 57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6" name="Text Box 57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7" name="Text Box 57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8" name="Text Box 57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39" name="Text Box 57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0" name="Text Box 57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1" name="Text Box 58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2" name="Text Box 58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3" name="Text Box 58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4" name="Text Box 58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5" name="Text Box 59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6" name="Text Box 59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7" name="Text Box 59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8" name="Text Box 59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49" name="Text Box 59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0" name="Text Box 59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1" name="Text Box 59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2" name="Text Box 60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3" name="Text Box 60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4" name="Text Box 62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5" name="Text Box 62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6" name="Text Box 62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7" name="Text Box 62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8" name="Text Box 66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59" name="Text Box 66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0" name="Text Box 66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1" name="Text Box 66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2" name="Text Box 51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3" name="Text Box 52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4" name="Text Box 52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5" name="Text Box 52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6" name="Text Box 52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7" name="Text Box 52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8" name="Text Box 52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69" name="Text Box 53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0" name="Text Box 60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1" name="Text Box 605"/>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2" name="Text Box 606"/>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3" name="Text Box 607"/>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4" name="Text Box 608"/>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5" name="Text Box 609"/>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6" name="Text Box 610"/>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7" name="Text Box 611"/>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8" name="Text Box 612"/>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79" name="Text Box 613"/>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76200</xdr:colOff>
      <xdr:row>1</xdr:row>
      <xdr:rowOff>0</xdr:rowOff>
    </xdr:to>
    <xdr:sp macro="" textlink="">
      <xdr:nvSpPr>
        <xdr:cNvPr id="1839180" name="Text Box 614"/>
        <xdr:cNvSpPr txBox="1">
          <a:spLocks noChangeArrowheads="1"/>
        </xdr:cNvSpPr>
      </xdr:nvSpPr>
      <xdr:spPr bwMode="auto">
        <a:xfrm>
          <a:off x="228600" y="0"/>
          <a:ext cx="762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181" name="Text Box 57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182" name="Text Box 57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183" name="Text Box 57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84" name="Text Box 576"/>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85" name="Text Box 577"/>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86" name="Text Box 578"/>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87" name="Text Box 579"/>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88" name="Text Box 580"/>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89" name="Text Box 581"/>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0" name="Text Box 582"/>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1" name="Text Box 583"/>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192" name="Text Box 592"/>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193" name="Text Box 59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4" name="Text Box 594"/>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5" name="Text Box 595"/>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6" name="Text Box 596"/>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7" name="Text Box 598"/>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8" name="Text Box 599"/>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199" name="Text Box 600"/>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00" name="Text Box 601"/>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01" name="Text Box 626"/>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02" name="Text Box 627"/>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03" name="Text Box 628"/>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04" name="Text Box 629"/>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05" name="Text Box 66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06" name="Text Box 66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07" name="Text Box 666"/>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08" name="Text Box 667"/>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09" name="Text Box 517"/>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0" name="Text Box 520"/>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1" name="Text Box 521"/>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2" name="Text Box 522"/>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3" name="Text Box 52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4" name="Text Box 52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5" name="Text Box 52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16" name="Text Box 530"/>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17" name="Text Box 60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18" name="Text Box 605"/>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19" name="Text Box 606"/>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0" name="Text Box 60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1" name="Text Box 60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2" name="Text Box 609"/>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3" name="Text Box 61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4" name="Text Box 611"/>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5" name="Text Box 61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6" name="Text Box 61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7" name="Text Box 61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8" name="Text Box 58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29" name="Text Box 585"/>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0" name="Text Box 586"/>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1" name="Text Box 58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2" name="Text Box 58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3" name="Text Box 589"/>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4" name="Text Box 59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5" name="Text Box 591"/>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6" name="Text Box 59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7" name="Text Box 60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8" name="Text Box 60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39" name="Text Box 63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0" name="Text Box 66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1" name="Text Box 70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2" name="Text Box 70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3" name="Text Box 70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4" name="Text Box 705"/>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5" name="Text Box 706"/>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6" name="Text Box 70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7" name="Text Box 70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8" name="Text Box 709"/>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49" name="Text Box 71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50" name="Text Box 711"/>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51" name="Text Box 71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252" name="Text Box 71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3" name="Text Box 60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4" name="Text Box 60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5" name="Text Box 606"/>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6" name="Text Box 607"/>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7" name="Text Box 608"/>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8" name="Text Box 609"/>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59" name="Text Box 610"/>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0" name="Text Box 611"/>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1" name="Text Box 612"/>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2" name="Text Box 61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3" name="Text Box 61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4" name="Text Box 57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5" name="Text Box 57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66" name="Text Box 57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67" name="Text Box 576"/>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68" name="Text Box 577"/>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69" name="Text Box 578"/>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0" name="Text Box 579"/>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1" name="Text Box 580"/>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2" name="Text Box 581"/>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3" name="Text Box 582"/>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4" name="Text Box 583"/>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75" name="Text Box 592"/>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76" name="Text Box 59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7" name="Text Box 594"/>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8" name="Text Box 595"/>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79" name="Text Box 596"/>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80" name="Text Box 598"/>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81" name="Text Box 599"/>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82" name="Text Box 600"/>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83" name="Text Box 601"/>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84" name="Text Box 626"/>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85" name="Text Box 627"/>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86" name="Text Box 628"/>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87" name="Text Box 629"/>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88" name="Text Box 66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89" name="Text Box 66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90" name="Text Box 666"/>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28575</xdr:rowOff>
    </xdr:to>
    <xdr:sp macro="" textlink="">
      <xdr:nvSpPr>
        <xdr:cNvPr id="1839291" name="Text Box 667"/>
        <xdr:cNvSpPr txBox="1">
          <a:spLocks noChangeArrowheads="1"/>
        </xdr:cNvSpPr>
      </xdr:nvSpPr>
      <xdr:spPr bwMode="auto">
        <a:xfrm>
          <a:off x="228600" y="684847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2" name="Text Box 517"/>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3" name="Text Box 520"/>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4" name="Text Box 521"/>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5" name="Text Box 522"/>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6" name="Text Box 52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7" name="Text Box 52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8" name="Text Box 52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299" name="Text Box 530"/>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0" name="Text Box 60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1" name="Text Box 605"/>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2" name="Text Box 606"/>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3" name="Text Box 60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4" name="Text Box 60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5" name="Text Box 609"/>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6" name="Text Box 61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7" name="Text Box 611"/>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8" name="Text Box 61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09" name="Text Box 61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0" name="Text Box 61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1" name="Text Box 58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2" name="Text Box 585"/>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3" name="Text Box 586"/>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4" name="Text Box 58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5" name="Text Box 58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6" name="Text Box 589"/>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7" name="Text Box 59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8" name="Text Box 591"/>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19" name="Text Box 59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0" name="Text Box 60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1" name="Text Box 60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2" name="Text Box 63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3" name="Text Box 66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4" name="Text Box 70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5" name="Text Box 70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6" name="Text Box 704"/>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7" name="Text Box 705"/>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8" name="Text Box 706"/>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29" name="Text Box 707"/>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30" name="Text Box 708"/>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31" name="Text Box 709"/>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32" name="Text Box 710"/>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33" name="Text Box 711"/>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34" name="Text Box 712"/>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0</xdr:rowOff>
    </xdr:to>
    <xdr:sp macro="" textlink="">
      <xdr:nvSpPr>
        <xdr:cNvPr id="1839335" name="Text Box 713"/>
        <xdr:cNvSpPr txBox="1">
          <a:spLocks noChangeArrowheads="1"/>
        </xdr:cNvSpPr>
      </xdr:nvSpPr>
      <xdr:spPr bwMode="auto">
        <a:xfrm>
          <a:off x="228600" y="684847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36" name="Text Box 60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37" name="Text Box 605"/>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38" name="Text Box 606"/>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39" name="Text Box 607"/>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0" name="Text Box 608"/>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1" name="Text Box 609"/>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2" name="Text Box 610"/>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3" name="Text Box 611"/>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4" name="Text Box 612"/>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5" name="Text Box 613"/>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76200</xdr:colOff>
      <xdr:row>7</xdr:row>
      <xdr:rowOff>38100</xdr:rowOff>
    </xdr:to>
    <xdr:sp macro="" textlink="">
      <xdr:nvSpPr>
        <xdr:cNvPr id="1839346" name="Text Box 614"/>
        <xdr:cNvSpPr txBox="1">
          <a:spLocks noChangeArrowheads="1"/>
        </xdr:cNvSpPr>
      </xdr:nvSpPr>
      <xdr:spPr bwMode="auto">
        <a:xfrm>
          <a:off x="228600" y="684847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5</xdr:row>
      <xdr:rowOff>0</xdr:rowOff>
    </xdr:from>
    <xdr:to>
      <xdr:col>5</xdr:col>
      <xdr:colOff>152400</xdr:colOff>
      <xdr:row>6</xdr:row>
      <xdr:rowOff>38100</xdr:rowOff>
    </xdr:to>
    <xdr:sp macro="" textlink="">
      <xdr:nvSpPr>
        <xdr:cNvPr id="1839347" name="Text Box 519"/>
        <xdr:cNvSpPr txBox="1">
          <a:spLocks noChangeArrowheads="1"/>
        </xdr:cNvSpPr>
      </xdr:nvSpPr>
      <xdr:spPr bwMode="auto">
        <a:xfrm>
          <a:off x="3924300" y="717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5</xdr:row>
      <xdr:rowOff>0</xdr:rowOff>
    </xdr:from>
    <xdr:to>
      <xdr:col>5</xdr:col>
      <xdr:colOff>152400</xdr:colOff>
      <xdr:row>6</xdr:row>
      <xdr:rowOff>38100</xdr:rowOff>
    </xdr:to>
    <xdr:sp macro="" textlink="">
      <xdr:nvSpPr>
        <xdr:cNvPr id="1839348" name="Text Box 519"/>
        <xdr:cNvSpPr txBox="1">
          <a:spLocks noChangeArrowheads="1"/>
        </xdr:cNvSpPr>
      </xdr:nvSpPr>
      <xdr:spPr bwMode="auto">
        <a:xfrm>
          <a:off x="3924300" y="717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5</xdr:row>
      <xdr:rowOff>0</xdr:rowOff>
    </xdr:from>
    <xdr:to>
      <xdr:col>5</xdr:col>
      <xdr:colOff>152400</xdr:colOff>
      <xdr:row>6</xdr:row>
      <xdr:rowOff>38100</xdr:rowOff>
    </xdr:to>
    <xdr:sp macro="" textlink="">
      <xdr:nvSpPr>
        <xdr:cNvPr id="1839349" name="Text Box 519"/>
        <xdr:cNvSpPr txBox="1">
          <a:spLocks noChangeArrowheads="1"/>
        </xdr:cNvSpPr>
      </xdr:nvSpPr>
      <xdr:spPr bwMode="auto">
        <a:xfrm>
          <a:off x="3924300" y="8105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5</xdr:row>
      <xdr:rowOff>0</xdr:rowOff>
    </xdr:from>
    <xdr:to>
      <xdr:col>5</xdr:col>
      <xdr:colOff>152400</xdr:colOff>
      <xdr:row>6</xdr:row>
      <xdr:rowOff>38100</xdr:rowOff>
    </xdr:to>
    <xdr:sp macro="" textlink="">
      <xdr:nvSpPr>
        <xdr:cNvPr id="1839350" name="Text Box 519"/>
        <xdr:cNvSpPr txBox="1">
          <a:spLocks noChangeArrowheads="1"/>
        </xdr:cNvSpPr>
      </xdr:nvSpPr>
      <xdr:spPr bwMode="auto">
        <a:xfrm>
          <a:off x="3924300" y="8105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76200</xdr:colOff>
      <xdr:row>5</xdr:row>
      <xdr:rowOff>0</xdr:rowOff>
    </xdr:from>
    <xdr:ext cx="76200" cy="200025"/>
    <xdr:sp macro="" textlink="">
      <xdr:nvSpPr>
        <xdr:cNvPr id="1208" name="Text Box 519"/>
        <xdr:cNvSpPr txBox="1">
          <a:spLocks noChangeArrowheads="1"/>
        </xdr:cNvSpPr>
      </xdr:nvSpPr>
      <xdr:spPr bwMode="auto">
        <a:xfrm>
          <a:off x="4114800"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1209" name="Text Box 519"/>
        <xdr:cNvSpPr txBox="1">
          <a:spLocks noChangeArrowheads="1"/>
        </xdr:cNvSpPr>
      </xdr:nvSpPr>
      <xdr:spPr bwMode="auto">
        <a:xfrm>
          <a:off x="4114800"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10" name="Text Box 57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11" name="Text Box 57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12" name="Text Box 57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3" name="Text Box 57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4" name="Text Box 57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5" name="Text Box 57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6" name="Text Box 57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7" name="Text Box 58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8" name="Text Box 58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19" name="Text Box 582"/>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0" name="Text Box 583"/>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21" name="Text Box 59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22" name="Text Box 59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3" name="Text Box 594"/>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4" name="Text Box 595"/>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5" name="Text Box 59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6" name="Text Box 59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7" name="Text Box 59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8" name="Text Box 60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29" name="Text Box 60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30" name="Text Box 62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31" name="Text Box 62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32" name="Text Box 62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33" name="Text Box 62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34" name="Text Box 66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35" name="Text Box 66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36" name="Text Box 66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237" name="Text Box 66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38" name="Text Box 51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39" name="Text Box 52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40" name="Text Box 52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41" name="Text Box 52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42" name="Text Box 52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43" name="Text Box 52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44" name="Text Box 52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245" name="Text Box 53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46"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47"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48"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49"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0"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1"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2"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3"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4"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5"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6"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7" name="Text Box 6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8" name="Text Box 6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59" name="Text Box 6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0" name="Text Box 6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1" name="Text Box 6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2" name="Text Box 6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3" name="Text Box 6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4" name="Text Box 6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5" name="Text Box 6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6" name="Text Box 61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7"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8"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69"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0"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1"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2"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3"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4"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5"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6"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7"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8"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79"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0"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1"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2"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3"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4"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5"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6"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7"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8"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89"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0"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1"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2"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3"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4"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5"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6"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7"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8"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299"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00"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01"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02"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03"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04"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05"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06" name="Text Box 6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07" name="Text Box 6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08" name="Text Box 6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09" name="Text Box 6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0" name="Text Box 6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1" name="Text Box 6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2" name="Text Box 6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3" name="Text Box 6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4" name="Text Box 6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5" name="Text Box 6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6" name="Text Box 61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7" name="Text Box 58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8" name="Text Box 58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19" name="Text Box 58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0" name="Text Box 58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1" name="Text Box 58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2" name="Text Box 58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3" name="Text Box 59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4" name="Text Box 59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5" name="Text Box 59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6" name="Text Box 6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7" name="Text Box 6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8" name="Text Box 63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29" name="Text Box 66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0" name="Text Box 7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1" name="Text Box 7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2" name="Text Box 7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3" name="Text Box 7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4" name="Text Box 7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5" name="Text Box 7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6" name="Text Box 7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7" name="Text Box 7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8" name="Text Box 7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39" name="Text Box 7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40" name="Text Box 7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341" name="Text Box 7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2"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3"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4"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5"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6"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7"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8"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49"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0"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1"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2"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3" name="Text Box 6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4" name="Text Box 6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5" name="Text Box 6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6" name="Text Box 6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7" name="Text Box 6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8" name="Text Box 6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59" name="Text Box 6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0" name="Text Box 6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1" name="Text Box 6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2" name="Text Box 6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3" name="Text Box 61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4"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5"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6"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7"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8"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69"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0"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1"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2"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3"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4"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5"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6"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7"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8"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79"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0"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1"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2"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3"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4"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5"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6"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7"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8"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89"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0"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1"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2"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3"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4"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5"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6"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7"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8"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399"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400"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401"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402"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3" name="Text Box 60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4" name="Text Box 60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5" name="Text Box 60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6" name="Text Box 60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7" name="Text Box 608"/>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8" name="Text Box 609"/>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09" name="Text Box 61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0" name="Text Box 61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1" name="Text Box 61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2" name="Text Box 61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3" name="Text Box 61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4" name="Text Box 57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5" name="Text Box 57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16" name="Text Box 57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17" name="Text Box 57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18" name="Text Box 57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19" name="Text Box 57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0" name="Text Box 57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1" name="Text Box 58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2" name="Text Box 58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3" name="Text Box 582"/>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4" name="Text Box 583"/>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25" name="Text Box 59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26" name="Text Box 59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7" name="Text Box 594"/>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8" name="Text Box 595"/>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29" name="Text Box 59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30" name="Text Box 59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31" name="Text Box 59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32" name="Text Box 60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33" name="Text Box 60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34" name="Text Box 62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35" name="Text Box 62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36" name="Text Box 62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37" name="Text Box 62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38" name="Text Box 66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39" name="Text Box 66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40" name="Text Box 66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441" name="Text Box 66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2" name="Text Box 51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3" name="Text Box 52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4" name="Text Box 52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5" name="Text Box 52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6" name="Text Box 52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7" name="Text Box 52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8" name="Text Box 52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49" name="Text Box 53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0" name="Text Box 6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1" name="Text Box 6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2" name="Text Box 6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3" name="Text Box 6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4" name="Text Box 6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5" name="Text Box 6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6" name="Text Box 6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7" name="Text Box 6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8" name="Text Box 6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59" name="Text Box 6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0" name="Text Box 61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1" name="Text Box 58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2" name="Text Box 58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3" name="Text Box 58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4" name="Text Box 58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5" name="Text Box 58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6" name="Text Box 58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7" name="Text Box 59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8" name="Text Box 59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69" name="Text Box 59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0" name="Text Box 6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1" name="Text Box 6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2" name="Text Box 63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3" name="Text Box 66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4" name="Text Box 7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5" name="Text Box 7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6" name="Text Box 7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7" name="Text Box 7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8" name="Text Box 7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79" name="Text Box 7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80" name="Text Box 7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81" name="Text Box 7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82" name="Text Box 7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83" name="Text Box 7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84" name="Text Box 7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485" name="Text Box 7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86" name="Text Box 60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87" name="Text Box 60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88" name="Text Box 60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89" name="Text Box 60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0" name="Text Box 608"/>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1" name="Text Box 609"/>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2" name="Text Box 61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3" name="Text Box 61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4" name="Text Box 61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5" name="Text Box 61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6" name="Text Box 61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7" name="Text Box 57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8" name="Text Box 57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499" name="Text Box 57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0" name="Text Box 57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1" name="Text Box 57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2" name="Text Box 57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3" name="Text Box 57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4" name="Text Box 58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5" name="Text Box 58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6" name="Text Box 582"/>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07" name="Text Box 583"/>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08" name="Text Box 59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09" name="Text Box 59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0" name="Text Box 594"/>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1" name="Text Box 595"/>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2" name="Text Box 59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3" name="Text Box 59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4" name="Text Box 59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5" name="Text Box 60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6" name="Text Box 60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17" name="Text Box 62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18" name="Text Box 62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19" name="Text Box 62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20" name="Text Box 62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1" name="Text Box 66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2" name="Text Box 66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23" name="Text Box 66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524" name="Text Box 66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5" name="Text Box 51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6" name="Text Box 52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7" name="Text Box 52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8" name="Text Box 52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29" name="Text Box 52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30" name="Text Box 52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31" name="Text Box 52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532" name="Text Box 53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3"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4"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5"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6"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7"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8"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39"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0"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1"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2"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3"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4" name="Text Box 6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5" name="Text Box 6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6" name="Text Box 6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7" name="Text Box 6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8" name="Text Box 6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49" name="Text Box 6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0" name="Text Box 6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1" name="Text Box 6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2" name="Text Box 6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3" name="Text Box 61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4"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5"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6"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7"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8"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59"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0"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1"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2"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3"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4"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5"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6"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7"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8"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69"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0"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1"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2"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3"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4"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5"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6"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7"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8"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79"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0"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1"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2"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3"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4"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5"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6"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7"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8"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89"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90"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91"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592"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3" name="Text Box 6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4" name="Text Box 6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5" name="Text Box 6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6" name="Text Box 6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7" name="Text Box 6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8" name="Text Box 6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599" name="Text Box 6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0" name="Text Box 6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1" name="Text Box 6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2" name="Text Box 6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3" name="Text Box 61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4" name="Text Box 58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5" name="Text Box 58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6" name="Text Box 58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7" name="Text Box 58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8" name="Text Box 58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09" name="Text Box 58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0" name="Text Box 59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1" name="Text Box 59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2" name="Text Box 59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3" name="Text Box 6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4" name="Text Box 6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5" name="Text Box 63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6" name="Text Box 66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7" name="Text Box 7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8" name="Text Box 7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19" name="Text Box 7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0" name="Text Box 7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1" name="Text Box 7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2" name="Text Box 7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3" name="Text Box 7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4" name="Text Box 7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5" name="Text Box 7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6" name="Text Box 7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7" name="Text Box 7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628" name="Text Box 7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29"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0"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1"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2"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3"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4"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5"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6"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7"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8"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39"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0" name="Text Box 6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1" name="Text Box 6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2" name="Text Box 6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3" name="Text Box 6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4" name="Text Box 6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5" name="Text Box 6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6" name="Text Box 6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7" name="Text Box 6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8" name="Text Box 6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49" name="Text Box 6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0" name="Text Box 61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1"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2"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3"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4"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5"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6"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7"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8"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59"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0"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1"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2"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3"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4"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5" name="Text Box 58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6" name="Text Box 58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7" name="Text Box 58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8" name="Text Box 58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69" name="Text Box 58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0" name="Text Box 58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1" name="Text Box 59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2" name="Text Box 59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3" name="Text Box 59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4" name="Text Box 6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5" name="Text Box 6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6" name="Text Box 63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7" name="Text Box 66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8" name="Text Box 70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79" name="Text Box 70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0" name="Text Box 704"/>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1" name="Text Box 705"/>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2" name="Text Box 706"/>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3" name="Text Box 707"/>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4" name="Text Box 708"/>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5" name="Text Box 709"/>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6" name="Text Box 710"/>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7" name="Text Box 711"/>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8" name="Text Box 712"/>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689" name="Text Box 713"/>
        <xdr:cNvSpPr txBox="1">
          <a:spLocks noChangeArrowheads="1"/>
        </xdr:cNvSpPr>
      </xdr:nvSpPr>
      <xdr:spPr bwMode="auto">
        <a:xfrm>
          <a:off x="238125" y="1676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0" name="Text Box 60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1" name="Text Box 60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2" name="Text Box 60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3" name="Text Box 60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4" name="Text Box 608"/>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5" name="Text Box 609"/>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6" name="Text Box 61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7" name="Text Box 61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8" name="Text Box 61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699" name="Text Box 61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00" name="Text Box 61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01" name="Text Box 57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02" name="Text Box 57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03" name="Text Box 57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04" name="Text Box 57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05" name="Text Box 57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06" name="Text Box 57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07" name="Text Box 57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08" name="Text Box 58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09" name="Text Box 58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0" name="Text Box 582"/>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1" name="Text Box 583"/>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12" name="Text Box 59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13" name="Text Box 59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4" name="Text Box 594"/>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5" name="Text Box 595"/>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6" name="Text Box 59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7" name="Text Box 59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8" name="Text Box 59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19" name="Text Box 600"/>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20" name="Text Box 601"/>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21" name="Text Box 62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22" name="Text Box 62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23" name="Text Box 628"/>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24" name="Text Box 629"/>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25" name="Text Box 66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26" name="Text Box 66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27" name="Text Box 666"/>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1728" name="Text Box 667"/>
        <xdr:cNvSpPr txBox="1">
          <a:spLocks noChangeArrowheads="1"/>
        </xdr:cNvSpPr>
      </xdr:nvSpPr>
      <xdr:spPr bwMode="auto">
        <a:xfrm>
          <a:off x="238125" y="1838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29" name="Text Box 51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0" name="Text Box 52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1" name="Text Box 52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2" name="Text Box 52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3" name="Text Box 52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4" name="Text Box 52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5" name="Text Box 52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36" name="Text Box 53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37" name="Text Box 6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38" name="Text Box 6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39" name="Text Box 6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0" name="Text Box 6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1" name="Text Box 6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2" name="Text Box 6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3" name="Text Box 6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4" name="Text Box 6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5" name="Text Box 6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6" name="Text Box 6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7" name="Text Box 61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8" name="Text Box 58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49" name="Text Box 58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0" name="Text Box 58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1" name="Text Box 58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2" name="Text Box 58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3" name="Text Box 58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4" name="Text Box 59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5" name="Text Box 59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6" name="Text Box 59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7" name="Text Box 6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8" name="Text Box 6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59" name="Text Box 63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0" name="Text Box 66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1" name="Text Box 70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2" name="Text Box 70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3" name="Text Box 704"/>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4" name="Text Box 705"/>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5" name="Text Box 706"/>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6" name="Text Box 707"/>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7" name="Text Box 708"/>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8" name="Text Box 709"/>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69" name="Text Box 710"/>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70" name="Text Box 711"/>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71" name="Text Box 712"/>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61925"/>
    <xdr:sp macro="" textlink="">
      <xdr:nvSpPr>
        <xdr:cNvPr id="1772" name="Text Box 713"/>
        <xdr:cNvSpPr txBox="1">
          <a:spLocks noChangeArrowheads="1"/>
        </xdr:cNvSpPr>
      </xdr:nvSpPr>
      <xdr:spPr bwMode="auto">
        <a:xfrm>
          <a:off x="238125" y="18383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3" name="Text Box 60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4" name="Text Box 605"/>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5" name="Text Box 606"/>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6" name="Text Box 607"/>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7" name="Text Box 608"/>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8" name="Text Box 609"/>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79" name="Text Box 610"/>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80" name="Text Box 611"/>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81" name="Text Box 612"/>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82" name="Text Box 613"/>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1783" name="Text Box 614"/>
        <xdr:cNvSpPr txBox="1">
          <a:spLocks noChangeArrowheads="1"/>
        </xdr:cNvSpPr>
      </xdr:nvSpPr>
      <xdr:spPr bwMode="auto">
        <a:xfrm>
          <a:off x="238125" y="1838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84" name="Text Box 60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85" name="Text Box 605"/>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86" name="Text Box 606"/>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87" name="Text Box 60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88" name="Text Box 60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89" name="Text Box 609"/>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0" name="Text Box 61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1" name="Text Box 611"/>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2" name="Text Box 61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3" name="Text Box 61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4" name="Text Box 61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5" name="Text Box 58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6" name="Text Box 585"/>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7" name="Text Box 586"/>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8" name="Text Box 58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799" name="Text Box 58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0" name="Text Box 589"/>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1" name="Text Box 59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2" name="Text Box 591"/>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3" name="Text Box 59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4" name="Text Box 60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5" name="Text Box 60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6" name="Text Box 63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7" name="Text Box 66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8" name="Text Box 70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09" name="Text Box 70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0" name="Text Box 70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1" name="Text Box 705"/>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2" name="Text Box 706"/>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3" name="Text Box 70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4" name="Text Box 70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5" name="Text Box 709"/>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6" name="Text Box 71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7" name="Text Box 711"/>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8" name="Text Box 71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19" name="Text Box 71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0" name="Text Box 60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1" name="Text Box 605"/>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2" name="Text Box 606"/>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3" name="Text Box 60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4" name="Text Box 60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5" name="Text Box 609"/>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6" name="Text Box 61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7" name="Text Box 611"/>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8" name="Text Box 61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29" name="Text Box 61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0" name="Text Box 61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1" name="Text Box 58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2" name="Text Box 585"/>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3" name="Text Box 586"/>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4" name="Text Box 58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5" name="Text Box 58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6" name="Text Box 589"/>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7" name="Text Box 59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8" name="Text Box 591"/>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39" name="Text Box 59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0" name="Text Box 60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1" name="Text Box 60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2" name="Text Box 63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3" name="Text Box 66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4" name="Text Box 70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5" name="Text Box 70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6" name="Text Box 704"/>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7" name="Text Box 705"/>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8" name="Text Box 706"/>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49" name="Text Box 707"/>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50" name="Text Box 708"/>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51" name="Text Box 709"/>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52" name="Text Box 710"/>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53" name="Text Box 711"/>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54" name="Text Box 712"/>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1855" name="Text Box 713"/>
        <xdr:cNvSpPr txBox="1">
          <a:spLocks noChangeArrowheads="1"/>
        </xdr:cNvSpPr>
      </xdr:nvSpPr>
      <xdr:spPr bwMode="auto">
        <a:xfrm>
          <a:off x="238125" y="1838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56" name="Text Box 57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57" name="Text Box 57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58" name="Text Box 57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59" name="Text Box 57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0" name="Text Box 57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1" name="Text Box 57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2" name="Text Box 57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3" name="Text Box 58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4" name="Text Box 58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5" name="Text Box 582"/>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6" name="Text Box 583"/>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67" name="Text Box 59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68" name="Text Box 59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69" name="Text Box 594"/>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0" name="Text Box 595"/>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1" name="Text Box 59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2" name="Text Box 59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3" name="Text Box 59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4" name="Text Box 60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5" name="Text Box 60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76" name="Text Box 62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77" name="Text Box 62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8" name="Text Box 62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79" name="Text Box 62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0" name="Text Box 66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1" name="Text Box 66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82" name="Text Box 66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1883" name="Text Box 66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4" name="Text Box 51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5" name="Text Box 52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6" name="Text Box 52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7" name="Text Box 52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8" name="Text Box 52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89" name="Text Box 52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90" name="Text Box 52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1891" name="Text Box 53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2</xdr:row>
      <xdr:rowOff>0</xdr:rowOff>
    </xdr:from>
    <xdr:ext cx="76200" cy="200025"/>
    <xdr:sp macro="" textlink="">
      <xdr:nvSpPr>
        <xdr:cNvPr id="1892" name="Text Box 519"/>
        <xdr:cNvSpPr txBox="1">
          <a:spLocks noChangeArrowheads="1"/>
        </xdr:cNvSpPr>
      </xdr:nvSpPr>
      <xdr:spPr bwMode="auto">
        <a:xfrm>
          <a:off x="4114800"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3"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4"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5"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6"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7"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8"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899"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0"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1"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2"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3"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4"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5"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6"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7"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8"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09"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0"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1"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2"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3"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4"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5"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6"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7"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8"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19"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0"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1"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2"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3"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4"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5"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6"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7"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8"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29"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0"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1"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2"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3"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4"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5"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6"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7"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8"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39"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0"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1"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2"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3"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4"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5"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6"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7"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8"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49"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50"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51"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52"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3" name="Text Box 6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4" name="Text Box 6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5" name="Text Box 6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6" name="Text Box 6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7" name="Text Box 6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8" name="Text Box 6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59" name="Text Box 6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0" name="Text Box 6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1" name="Text Box 6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2" name="Text Box 6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3" name="Text Box 61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4" name="Text Box 58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5" name="Text Box 58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6" name="Text Box 58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7" name="Text Box 58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8" name="Text Box 58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69" name="Text Box 58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0" name="Text Box 59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1" name="Text Box 59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2" name="Text Box 59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3" name="Text Box 6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4" name="Text Box 6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5" name="Text Box 63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6" name="Text Box 66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7" name="Text Box 7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8" name="Text Box 7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79" name="Text Box 7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0" name="Text Box 7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1" name="Text Box 7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2" name="Text Box 7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3" name="Text Box 7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4" name="Text Box 7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5" name="Text Box 7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6" name="Text Box 7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7" name="Text Box 7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1988" name="Text Box 7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89"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0"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1"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2"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3"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4"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5"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6"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7"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8"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1999"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0" name="Text Box 6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1"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2"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3"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4"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5"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6"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7"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8"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09"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0"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1"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2"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3"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4"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5"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6"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7"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8"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19"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0"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1"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2"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3"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4"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5"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6"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7"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8"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29"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0"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1"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2"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3"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4"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5"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6"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7"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8"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39"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0"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1"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2"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3"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4"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5"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6"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7"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8"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049"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0" name="Text Box 606"/>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1" name="Text Box 607"/>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2" name="Text Box 608"/>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3" name="Text Box 609"/>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4" name="Text Box 610"/>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5" name="Text Box 611"/>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6" name="Text Box 612"/>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7" name="Text Box 613"/>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8" name="Text Box 614"/>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59" name="Text Box 584"/>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0" name="Text Box 585"/>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1" name="Text Box 586"/>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2" name="Text Box 587"/>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3" name="Text Box 588"/>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4" name="Text Box 589"/>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5" name="Text Box 590"/>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6" name="Text Box 591"/>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7" name="Text Box 597"/>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8" name="Text Box 602"/>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69" name="Text Box 603"/>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0" name="Text Box 630"/>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1" name="Text Box 668"/>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2" name="Text Box 702"/>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3" name="Text Box 703"/>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4" name="Text Box 704"/>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5" name="Text Box 705"/>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6" name="Text Box 706"/>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7" name="Text Box 707"/>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8" name="Text Box 708"/>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79" name="Text Box 709"/>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80" name="Text Box 710"/>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81" name="Text Box 711"/>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82" name="Text Box 712"/>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809625"/>
    <xdr:sp macro="" textlink="">
      <xdr:nvSpPr>
        <xdr:cNvPr id="2083" name="Text Box 713"/>
        <xdr:cNvSpPr txBox="1">
          <a:spLocks noChangeArrowheads="1"/>
        </xdr:cNvSpPr>
      </xdr:nvSpPr>
      <xdr:spPr bwMode="auto">
        <a:xfrm>
          <a:off x="238125" y="3133725"/>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84" name="Text Box 60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85" name="Text Box 60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86" name="Text Box 60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87" name="Text Box 60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88" name="Text Box 608"/>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89" name="Text Box 609"/>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0" name="Text Box 61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1" name="Text Box 61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2" name="Text Box 61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3" name="Text Box 61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4" name="Text Box 61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5" name="Text Box 57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6" name="Text Box 57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097" name="Text Box 57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098" name="Text Box 57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099" name="Text Box 57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0" name="Text Box 57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1" name="Text Box 57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2" name="Text Box 58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3" name="Text Box 58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4" name="Text Box 582"/>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5" name="Text Box 583"/>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06" name="Text Box 59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07" name="Text Box 59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8" name="Text Box 594"/>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09" name="Text Box 595"/>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0" name="Text Box 59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1" name="Text Box 59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2" name="Text Box 59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3" name="Text Box 60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4" name="Text Box 60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15" name="Text Box 62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16" name="Text Box 62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7" name="Text Box 62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18" name="Text Box 62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19" name="Text Box 66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0" name="Text Box 66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21" name="Text Box 66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22" name="Text Box 66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3" name="Text Box 51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4" name="Text Box 52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5" name="Text Box 52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6" name="Text Box 52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7" name="Text Box 52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8" name="Text Box 52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29" name="Text Box 52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30" name="Text Box 53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1" name="Text Box 6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2" name="Text Box 6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3" name="Text Box 6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4" name="Text Box 6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5" name="Text Box 6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6" name="Text Box 6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7" name="Text Box 6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8" name="Text Box 6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39" name="Text Box 6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0" name="Text Box 6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1" name="Text Box 61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2" name="Text Box 58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3" name="Text Box 58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4" name="Text Box 58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5" name="Text Box 58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6" name="Text Box 58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7" name="Text Box 58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8" name="Text Box 59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49" name="Text Box 59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0" name="Text Box 59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1" name="Text Box 6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2" name="Text Box 6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3" name="Text Box 63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4" name="Text Box 66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5" name="Text Box 7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6" name="Text Box 7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7" name="Text Box 7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8" name="Text Box 7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59" name="Text Box 7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0" name="Text Box 7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1" name="Text Box 7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2" name="Text Box 7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3" name="Text Box 7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4" name="Text Box 7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5" name="Text Box 7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166" name="Text Box 7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67" name="Text Box 60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68" name="Text Box 60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69" name="Text Box 60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0" name="Text Box 60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1" name="Text Box 608"/>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2" name="Text Box 609"/>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3" name="Text Box 61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4" name="Text Box 61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5" name="Text Box 61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6" name="Text Box 61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7" name="Text Box 61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2</xdr:row>
      <xdr:rowOff>0</xdr:rowOff>
    </xdr:from>
    <xdr:ext cx="76200" cy="200025"/>
    <xdr:sp macro="" textlink="">
      <xdr:nvSpPr>
        <xdr:cNvPr id="2178" name="Text Box 519"/>
        <xdr:cNvSpPr txBox="1">
          <a:spLocks noChangeArrowheads="1"/>
        </xdr:cNvSpPr>
      </xdr:nvSpPr>
      <xdr:spPr bwMode="auto">
        <a:xfrm>
          <a:off x="4114800"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79" name="Text Box 57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80" name="Text Box 57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81" name="Text Box 57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2" name="Text Box 57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3" name="Text Box 57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4" name="Text Box 57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5" name="Text Box 57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6" name="Text Box 58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7" name="Text Box 58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8" name="Text Box 582"/>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89" name="Text Box 583"/>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90" name="Text Box 59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91" name="Text Box 59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2" name="Text Box 594"/>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3" name="Text Box 595"/>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4" name="Text Box 59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5" name="Text Box 59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6" name="Text Box 59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7" name="Text Box 60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198" name="Text Box 60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199" name="Text Box 62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00" name="Text Box 62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201" name="Text Box 62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202" name="Text Box 62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03" name="Text Box 66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04" name="Text Box 66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205" name="Text Box 66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206" name="Text Box 66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07" name="Text Box 51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08" name="Text Box 52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09" name="Text Box 52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10" name="Text Box 52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11" name="Text Box 52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12" name="Text Box 52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13" name="Text Box 52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214" name="Text Box 53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15"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16"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17"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18"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19"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0"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1"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2"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3"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4"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5"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6"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7"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8"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29"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0"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1"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2"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3"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4"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5"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6"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7"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8"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39"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0"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1"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2"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3"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4"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5"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6"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7"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8"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49"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0"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1"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2"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3"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4"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5"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6"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7"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8"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59"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0"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1"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2"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3"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4"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5"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6"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7"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8"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69"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70"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71"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72"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73"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274"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75" name="Text Box 6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76" name="Text Box 6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77" name="Text Box 6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78" name="Text Box 6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79" name="Text Box 6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0" name="Text Box 6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1" name="Text Box 6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2" name="Text Box 6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3" name="Text Box 6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4" name="Text Box 6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5" name="Text Box 61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6" name="Text Box 58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7" name="Text Box 58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8" name="Text Box 58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89" name="Text Box 58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0" name="Text Box 58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1" name="Text Box 58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2" name="Text Box 59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3" name="Text Box 59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4" name="Text Box 59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5" name="Text Box 6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6" name="Text Box 6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7" name="Text Box 63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8" name="Text Box 66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299" name="Text Box 7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0" name="Text Box 7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1" name="Text Box 7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2" name="Text Box 7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3" name="Text Box 7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4" name="Text Box 7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5" name="Text Box 7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6" name="Text Box 7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7" name="Text Box 7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8" name="Text Box 7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09" name="Text Box 7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310" name="Text Box 7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1"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2"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3"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4"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5"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6"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7"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8"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19"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0"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1"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2" name="Text Box 6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3"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4"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5"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6"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7"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8"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29"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0"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1"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2"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3"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4"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5"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6"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7"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8"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39"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0"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1"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2"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3"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4"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5"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6"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7" name="Text Box 58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8" name="Text Box 58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49" name="Text Box 58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0" name="Text Box 58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1" name="Text Box 58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2" name="Text Box 58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3" name="Text Box 59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4" name="Text Box 59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5" name="Text Box 59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6" name="Text Box 6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7" name="Text Box 6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8" name="Text Box 6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59" name="Text Box 66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0" name="Text Box 70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1" name="Text Box 70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2" name="Text Box 7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3" name="Text Box 7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4" name="Text Box 7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5" name="Text Box 7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6" name="Text Box 7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7" name="Text Box 7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8" name="Text Box 7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69" name="Text Box 7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70" name="Text Box 7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371" name="Text Box 7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2" name="Text Box 60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3" name="Text Box 60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4" name="Text Box 60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5" name="Text Box 60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6" name="Text Box 608"/>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7" name="Text Box 609"/>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8" name="Text Box 61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79" name="Text Box 61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80" name="Text Box 61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81" name="Text Box 61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82" name="Text Box 61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83" name="Text Box 57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84" name="Text Box 57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85" name="Text Box 57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86" name="Text Box 57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87" name="Text Box 57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88" name="Text Box 57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89" name="Text Box 57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0" name="Text Box 58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1" name="Text Box 58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2" name="Text Box 582"/>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3" name="Text Box 583"/>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94" name="Text Box 59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395" name="Text Box 59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6" name="Text Box 594"/>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7" name="Text Box 595"/>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8" name="Text Box 59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399" name="Text Box 59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00" name="Text Box 59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01" name="Text Box 600"/>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02" name="Text Box 601"/>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03" name="Text Box 62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04" name="Text Box 62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05" name="Text Box 628"/>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06" name="Text Box 629"/>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07" name="Text Box 66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08" name="Text Box 66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09" name="Text Box 666"/>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90500"/>
    <xdr:sp macro="" textlink="">
      <xdr:nvSpPr>
        <xdr:cNvPr id="2410" name="Text Box 667"/>
        <xdr:cNvSpPr txBox="1">
          <a:spLocks noChangeArrowheads="1"/>
        </xdr:cNvSpPr>
      </xdr:nvSpPr>
      <xdr:spPr bwMode="auto">
        <a:xfrm>
          <a:off x="238125" y="3133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1" name="Text Box 51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2" name="Text Box 52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3" name="Text Box 52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4" name="Text Box 52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5" name="Text Box 52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6" name="Text Box 52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7" name="Text Box 52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18" name="Text Box 53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19" name="Text Box 6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0" name="Text Box 6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1" name="Text Box 6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2" name="Text Box 6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3" name="Text Box 6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4" name="Text Box 6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5" name="Text Box 6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6" name="Text Box 6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7" name="Text Box 6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8" name="Text Box 6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29" name="Text Box 61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0" name="Text Box 58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1" name="Text Box 58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2" name="Text Box 58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3" name="Text Box 58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4" name="Text Box 58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5" name="Text Box 58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6" name="Text Box 59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7" name="Text Box 59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8" name="Text Box 59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39" name="Text Box 6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0" name="Text Box 6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1" name="Text Box 63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2" name="Text Box 66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3" name="Text Box 70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4" name="Text Box 70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5" name="Text Box 704"/>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6" name="Text Box 705"/>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7" name="Text Box 706"/>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8" name="Text Box 707"/>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49" name="Text Box 708"/>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50" name="Text Box 709"/>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51" name="Text Box 710"/>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52" name="Text Box 711"/>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53" name="Text Box 712"/>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161925"/>
    <xdr:sp macro="" textlink="">
      <xdr:nvSpPr>
        <xdr:cNvPr id="2454" name="Text Box 713"/>
        <xdr:cNvSpPr txBox="1">
          <a:spLocks noChangeArrowheads="1"/>
        </xdr:cNvSpPr>
      </xdr:nvSpPr>
      <xdr:spPr bwMode="auto">
        <a:xfrm>
          <a:off x="238125" y="31337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55" name="Text Box 60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56" name="Text Box 605"/>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57" name="Text Box 606"/>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58" name="Text Box 607"/>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59" name="Text Box 608"/>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60" name="Text Box 609"/>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61" name="Text Box 610"/>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62" name="Text Box 611"/>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63" name="Text Box 612"/>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64" name="Text Box 613"/>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200025"/>
    <xdr:sp macro="" textlink="">
      <xdr:nvSpPr>
        <xdr:cNvPr id="2465" name="Text Box 614"/>
        <xdr:cNvSpPr txBox="1">
          <a:spLocks noChangeArrowheads="1"/>
        </xdr:cNvSpPr>
      </xdr:nvSpPr>
      <xdr:spPr bwMode="auto">
        <a:xfrm>
          <a:off x="238125"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66" name="Text Box 57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67" name="Text Box 57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68" name="Text Box 57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69" name="Text Box 576"/>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0" name="Text Box 577"/>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1" name="Text Box 578"/>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2" name="Text Box 579"/>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3" name="Text Box 580"/>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4" name="Text Box 581"/>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5" name="Text Box 582"/>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6" name="Text Box 583"/>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77" name="Text Box 592"/>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78" name="Text Box 59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79" name="Text Box 594"/>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0" name="Text Box 595"/>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1" name="Text Box 596"/>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2" name="Text Box 598"/>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3" name="Text Box 599"/>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4" name="Text Box 600"/>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5" name="Text Box 601"/>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86" name="Text Box 626"/>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87" name="Text Box 627"/>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8" name="Text Box 628"/>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89" name="Text Box 629"/>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0" name="Text Box 66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1" name="Text Box 66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92" name="Text Box 666"/>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493" name="Text Box 667"/>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4" name="Text Box 517"/>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5" name="Text Box 520"/>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6" name="Text Box 521"/>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7" name="Text Box 522"/>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8" name="Text Box 52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499" name="Text Box 52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00" name="Text Box 52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01" name="Text Box 530"/>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2" name="Text Box 60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3" name="Text Box 605"/>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4" name="Text Box 606"/>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5" name="Text Box 60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6" name="Text Box 60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7" name="Text Box 609"/>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8" name="Text Box 61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09" name="Text Box 611"/>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0" name="Text Box 61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1" name="Text Box 61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2" name="Text Box 61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3" name="Text Box 58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4" name="Text Box 585"/>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5" name="Text Box 586"/>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6" name="Text Box 58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7" name="Text Box 58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8" name="Text Box 589"/>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19" name="Text Box 59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0" name="Text Box 591"/>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1" name="Text Box 59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2" name="Text Box 60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3" name="Text Box 60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4" name="Text Box 63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5" name="Text Box 66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6" name="Text Box 70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7" name="Text Box 70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8" name="Text Box 70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29" name="Text Box 705"/>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0" name="Text Box 706"/>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1" name="Text Box 70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2" name="Text Box 70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3" name="Text Box 709"/>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4" name="Text Box 71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5" name="Text Box 711"/>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6" name="Text Box 71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37" name="Text Box 71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38" name="Text Box 60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39" name="Text Box 60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0" name="Text Box 606"/>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1" name="Text Box 607"/>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2" name="Text Box 608"/>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3" name="Text Box 609"/>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4" name="Text Box 610"/>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5" name="Text Box 611"/>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6" name="Text Box 612"/>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7" name="Text Box 61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8" name="Text Box 61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49" name="Text Box 57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50" name="Text Box 57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51" name="Text Box 57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2" name="Text Box 576"/>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3" name="Text Box 577"/>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4" name="Text Box 578"/>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5" name="Text Box 579"/>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6" name="Text Box 580"/>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7" name="Text Box 581"/>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8" name="Text Box 582"/>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59" name="Text Box 583"/>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60" name="Text Box 592"/>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61" name="Text Box 59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2" name="Text Box 594"/>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3" name="Text Box 595"/>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4" name="Text Box 596"/>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5" name="Text Box 598"/>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6" name="Text Box 599"/>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7" name="Text Box 600"/>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68" name="Text Box 601"/>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69" name="Text Box 626"/>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70" name="Text Box 627"/>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71" name="Text Box 628"/>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72" name="Text Box 629"/>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73" name="Text Box 66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74" name="Text Box 66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75" name="Text Box 666"/>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52425"/>
    <xdr:sp macro="" textlink="">
      <xdr:nvSpPr>
        <xdr:cNvPr id="2576" name="Text Box 667"/>
        <xdr:cNvSpPr txBox="1">
          <a:spLocks noChangeArrowheads="1"/>
        </xdr:cNvSpPr>
      </xdr:nvSpPr>
      <xdr:spPr bwMode="auto">
        <a:xfrm>
          <a:off x="238125" y="31337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77" name="Text Box 517"/>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78" name="Text Box 520"/>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79" name="Text Box 521"/>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80" name="Text Box 522"/>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81" name="Text Box 52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82" name="Text Box 52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83" name="Text Box 52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584" name="Text Box 530"/>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85" name="Text Box 60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86" name="Text Box 605"/>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87" name="Text Box 606"/>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88" name="Text Box 60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89" name="Text Box 60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0" name="Text Box 609"/>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1" name="Text Box 61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2" name="Text Box 611"/>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3" name="Text Box 61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4" name="Text Box 61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5" name="Text Box 61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6" name="Text Box 58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7" name="Text Box 585"/>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8" name="Text Box 586"/>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599" name="Text Box 58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0" name="Text Box 58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1" name="Text Box 589"/>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2" name="Text Box 59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3" name="Text Box 591"/>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4" name="Text Box 59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5" name="Text Box 60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6" name="Text Box 60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7" name="Text Box 63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8" name="Text Box 66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09" name="Text Box 70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0" name="Text Box 70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1" name="Text Box 704"/>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2" name="Text Box 705"/>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3" name="Text Box 706"/>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4" name="Text Box 707"/>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5" name="Text Box 708"/>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6" name="Text Box 709"/>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7" name="Text Box 710"/>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8" name="Text Box 711"/>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19" name="Text Box 712"/>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23850"/>
    <xdr:sp macro="" textlink="">
      <xdr:nvSpPr>
        <xdr:cNvPr id="2620" name="Text Box 713"/>
        <xdr:cNvSpPr txBox="1">
          <a:spLocks noChangeArrowheads="1"/>
        </xdr:cNvSpPr>
      </xdr:nvSpPr>
      <xdr:spPr bwMode="auto">
        <a:xfrm>
          <a:off x="238125" y="31337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1" name="Text Box 60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2" name="Text Box 605"/>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3" name="Text Box 606"/>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4" name="Text Box 607"/>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5" name="Text Box 608"/>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6" name="Text Box 609"/>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7" name="Text Box 610"/>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8" name="Text Box 611"/>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29" name="Text Box 612"/>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30" name="Text Box 613"/>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3</xdr:row>
      <xdr:rowOff>0</xdr:rowOff>
    </xdr:from>
    <xdr:ext cx="76200" cy="361950"/>
    <xdr:sp macro="" textlink="">
      <xdr:nvSpPr>
        <xdr:cNvPr id="2631" name="Text Box 614"/>
        <xdr:cNvSpPr txBox="1">
          <a:spLocks noChangeArrowheads="1"/>
        </xdr:cNvSpPr>
      </xdr:nvSpPr>
      <xdr:spPr bwMode="auto">
        <a:xfrm>
          <a:off x="238125" y="31337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2632" name="Text Box 519"/>
        <xdr:cNvSpPr txBox="1">
          <a:spLocks noChangeArrowheads="1"/>
        </xdr:cNvSpPr>
      </xdr:nvSpPr>
      <xdr:spPr bwMode="auto">
        <a:xfrm>
          <a:off x="4114800"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2633" name="Text Box 519"/>
        <xdr:cNvSpPr txBox="1">
          <a:spLocks noChangeArrowheads="1"/>
        </xdr:cNvSpPr>
      </xdr:nvSpPr>
      <xdr:spPr bwMode="auto">
        <a:xfrm>
          <a:off x="4114800"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2634" name="Text Box 519"/>
        <xdr:cNvSpPr txBox="1">
          <a:spLocks noChangeArrowheads="1"/>
        </xdr:cNvSpPr>
      </xdr:nvSpPr>
      <xdr:spPr bwMode="auto">
        <a:xfrm>
          <a:off x="4114800"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2635" name="Text Box 519"/>
        <xdr:cNvSpPr txBox="1">
          <a:spLocks noChangeArrowheads="1"/>
        </xdr:cNvSpPr>
      </xdr:nvSpPr>
      <xdr:spPr bwMode="auto">
        <a:xfrm>
          <a:off x="4114800"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2636" name="Text Box 519"/>
        <xdr:cNvSpPr txBox="1">
          <a:spLocks noChangeArrowheads="1"/>
        </xdr:cNvSpPr>
      </xdr:nvSpPr>
      <xdr:spPr bwMode="auto">
        <a:xfrm>
          <a:off x="4114800"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2637" name="Text Box 519"/>
        <xdr:cNvSpPr txBox="1">
          <a:spLocks noChangeArrowheads="1"/>
        </xdr:cNvSpPr>
      </xdr:nvSpPr>
      <xdr:spPr bwMode="auto">
        <a:xfrm>
          <a:off x="4114800" y="3133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38" name="Text Box 57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39" name="Text Box 57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40" name="Text Box 57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1" name="Text Box 57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2" name="Text Box 57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3" name="Text Box 57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4" name="Text Box 57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5" name="Text Box 58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6" name="Text Box 58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7" name="Text Box 582"/>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48" name="Text Box 583"/>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49" name="Text Box 59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50" name="Text Box 59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1" name="Text Box 594"/>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2" name="Text Box 595"/>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3" name="Text Box 59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4" name="Text Box 59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5" name="Text Box 59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6" name="Text Box 60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57" name="Text Box 60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58" name="Text Box 62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59" name="Text Box 62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60" name="Text Box 62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61" name="Text Box 62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62" name="Text Box 66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63" name="Text Box 66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64" name="Text Box 66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65" name="Text Box 66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66" name="Text Box 51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67" name="Text Box 52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68" name="Text Box 52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69" name="Text Box 52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0" name="Text Box 52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1" name="Text Box 52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2" name="Text Box 52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3" name="Text Box 5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4" name="Text Box 6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5"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6"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7"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8"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79"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0"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1"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2"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3"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4"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5" name="Text Box 57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6" name="Text Box 57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87" name="Text Box 57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88" name="Text Box 57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89" name="Text Box 57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0" name="Text Box 57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1" name="Text Box 57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2" name="Text Box 58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3" name="Text Box 58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4" name="Text Box 582"/>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5" name="Text Box 583"/>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96" name="Text Box 59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697" name="Text Box 59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8" name="Text Box 594"/>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699" name="Text Box 595"/>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0" name="Text Box 59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1" name="Text Box 59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2" name="Text Box 59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3" name="Text Box 60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4" name="Text Box 60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05" name="Text Box 62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06" name="Text Box 62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7" name="Text Box 62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08" name="Text Box 62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09" name="Text Box 66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0" name="Text Box 66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11" name="Text Box 66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12" name="Text Box 66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3" name="Text Box 51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4" name="Text Box 52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5" name="Text Box 52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6" name="Text Box 52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7" name="Text Box 52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8" name="Text Box 52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19" name="Text Box 52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0" name="Text Box 5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1" name="Text Box 6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2"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3"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4"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5"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6"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7"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8"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29"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30"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31"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32" name="Text Box 57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33" name="Text Box 57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34" name="Text Box 57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35" name="Text Box 57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36" name="Text Box 57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37" name="Text Box 57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38" name="Text Box 57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39" name="Text Box 58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0" name="Text Box 58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1" name="Text Box 582"/>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2" name="Text Box 583"/>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43" name="Text Box 59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44" name="Text Box 59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5" name="Text Box 594"/>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6" name="Text Box 595"/>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7" name="Text Box 59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8" name="Text Box 59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49" name="Text Box 59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50" name="Text Box 60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51" name="Text Box 60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52" name="Text Box 62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53" name="Text Box 62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54" name="Text Box 62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55" name="Text Box 62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56" name="Text Box 66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57" name="Text Box 66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58" name="Text Box 66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59" name="Text Box 66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0" name="Text Box 51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1" name="Text Box 52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2" name="Text Box 52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3" name="Text Box 52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4" name="Text Box 52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5" name="Text Box 52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6" name="Text Box 52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7" name="Text Box 5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8" name="Text Box 6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69"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0"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1"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2"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3"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4"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5"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6"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7"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8"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79" name="Text Box 57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80" name="Text Box 57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81" name="Text Box 57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2" name="Text Box 57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3" name="Text Box 57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4" name="Text Box 57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5" name="Text Box 57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6" name="Text Box 58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7" name="Text Box 58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8" name="Text Box 582"/>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89" name="Text Box 583"/>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90" name="Text Box 59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91" name="Text Box 59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2" name="Text Box 594"/>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3" name="Text Box 595"/>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4" name="Text Box 59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5" name="Text Box 59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6" name="Text Box 59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7" name="Text Box 600"/>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798" name="Text Box 601"/>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799" name="Text Box 62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00" name="Text Box 62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801" name="Text Box 628"/>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802" name="Text Box 629"/>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03" name="Text Box 66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04" name="Text Box 66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805" name="Text Box 666"/>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190500"/>
    <xdr:sp macro="" textlink="">
      <xdr:nvSpPr>
        <xdr:cNvPr id="2806" name="Text Box 667"/>
        <xdr:cNvSpPr txBox="1">
          <a:spLocks noChangeArrowheads="1"/>
        </xdr:cNvSpPr>
      </xdr:nvSpPr>
      <xdr:spPr bwMode="auto">
        <a:xfrm>
          <a:off x="238125" y="2971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07" name="Text Box 51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08" name="Text Box 52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09" name="Text Box 52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0" name="Text Box 52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1" name="Text Box 52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2" name="Text Box 52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3" name="Text Box 52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4" name="Text Box 53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5" name="Text Box 60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6" name="Text Box 605"/>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7" name="Text Box 606"/>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8" name="Text Box 607"/>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19" name="Text Box 608"/>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20" name="Text Box 609"/>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21" name="Text Box 610"/>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22" name="Text Box 611"/>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23" name="Text Box 612"/>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24" name="Text Box 613"/>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200025"/>
    <xdr:sp macro="" textlink="">
      <xdr:nvSpPr>
        <xdr:cNvPr id="2825" name="Text Box 614"/>
        <xdr:cNvSpPr txBox="1">
          <a:spLocks noChangeArrowheads="1"/>
        </xdr:cNvSpPr>
      </xdr:nvSpPr>
      <xdr:spPr bwMode="auto">
        <a:xfrm>
          <a:off x="238125" y="2971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26" name="Text Box 60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27" name="Text Box 605"/>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28" name="Text Box 606"/>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29" name="Text Box 60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0" name="Text Box 60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1" name="Text Box 609"/>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2" name="Text Box 61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3" name="Text Box 611"/>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4" name="Text Box 61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5" name="Text Box 61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6" name="Text Box 61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7" name="Text Box 58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8" name="Text Box 585"/>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39" name="Text Box 586"/>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0" name="Text Box 58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1" name="Text Box 58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2" name="Text Box 589"/>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3" name="Text Box 59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4" name="Text Box 591"/>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5" name="Text Box 59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6" name="Text Box 60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7" name="Text Box 60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8" name="Text Box 63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49" name="Text Box 66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0" name="Text Box 70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1" name="Text Box 70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2" name="Text Box 70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3" name="Text Box 705"/>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4" name="Text Box 706"/>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5" name="Text Box 70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6" name="Text Box 70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7" name="Text Box 709"/>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8" name="Text Box 71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59" name="Text Box 711"/>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0" name="Text Box 71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1" name="Text Box 71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2" name="Text Box 60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3" name="Text Box 605"/>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4" name="Text Box 606"/>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5" name="Text Box 60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6" name="Text Box 60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7" name="Text Box 609"/>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8" name="Text Box 61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69" name="Text Box 611"/>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0" name="Text Box 61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1" name="Text Box 61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2" name="Text Box 61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3" name="Text Box 58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4" name="Text Box 585"/>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5" name="Text Box 586"/>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6" name="Text Box 58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7" name="Text Box 58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8" name="Text Box 589"/>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79" name="Text Box 59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0" name="Text Box 591"/>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1" name="Text Box 59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2" name="Text Box 60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3" name="Text Box 60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4" name="Text Box 63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5" name="Text Box 66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6" name="Text Box 70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7" name="Text Box 70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8" name="Text Box 704"/>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89" name="Text Box 705"/>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0" name="Text Box 706"/>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1" name="Text Box 707"/>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2" name="Text Box 708"/>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3" name="Text Box 709"/>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4" name="Text Box 710"/>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5" name="Text Box 711"/>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6" name="Text Box 712"/>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xdr:row>
      <xdr:rowOff>0</xdr:rowOff>
    </xdr:from>
    <xdr:ext cx="76200" cy="323850"/>
    <xdr:sp macro="" textlink="">
      <xdr:nvSpPr>
        <xdr:cNvPr id="2897" name="Text Box 713"/>
        <xdr:cNvSpPr txBox="1">
          <a:spLocks noChangeArrowheads="1"/>
        </xdr:cNvSpPr>
      </xdr:nvSpPr>
      <xdr:spPr bwMode="auto">
        <a:xfrm>
          <a:off x="238125" y="297180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898"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899"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0"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1"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2"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3"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4"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5"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6"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7"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8"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09"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0"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1"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2"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3"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4"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5"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6"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7"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8"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19"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0"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1"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2"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3"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4"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5"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6"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7"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8"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29"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0"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1"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2"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3"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4"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5"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6"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7"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8"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39"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0"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1"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2"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3"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4"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5"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6"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7"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8"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49"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0"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1"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2"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3"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4"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5"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6"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7"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8"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59"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0"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1"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2"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3"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4"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5"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6"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7"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8"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69" name="Text Box 6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0"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1"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2"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3"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4"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5"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6"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7"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8"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79"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0"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1"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2"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3"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4"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5"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6"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7"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8"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89"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0"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1"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2"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3"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4"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5"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6"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7"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8"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2999"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0"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1"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2"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3"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4"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5"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6"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7"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8"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09"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0"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1"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2"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3"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4"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5"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6"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7"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8"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19"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0"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1"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2"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3"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4"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5"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6"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7"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8"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29"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0"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1"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2"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3"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4"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5"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6"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7"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8"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39"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0"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1"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2"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3"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4"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5"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6"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7"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8"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49"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0"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1"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2"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3"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4"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5"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6"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7"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8"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59"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0"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1"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2"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3"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4"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5"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6"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7"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8"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69"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0"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1"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2"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3"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4"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5"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6"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7"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8"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79"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0"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1"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2"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3"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4"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5"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6"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7"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8"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89"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0" name="Text Box 6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1"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2"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3"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4"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5"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6"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7"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8"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099"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0"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1"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2"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3"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4"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5"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6"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7"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8"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09"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0"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1"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2"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3"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4"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5" name="Text Box 58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6" name="Text Box 58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7" name="Text Box 58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8" name="Text Box 58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19" name="Text Box 58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0" name="Text Box 58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1" name="Text Box 59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2" name="Text Box 59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3" name="Text Box 59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4" name="Text Box 6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5" name="Text Box 6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6" name="Text Box 6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7" name="Text Box 66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8" name="Text Box 70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29" name="Text Box 70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0" name="Text Box 7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1" name="Text Box 7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2" name="Text Box 7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3" name="Text Box 7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4" name="Text Box 7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5" name="Text Box 7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6" name="Text Box 7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7" name="Text Box 7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8" name="Text Box 7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39" name="Text Box 7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40" name="Text Box 57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41" name="Text Box 57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42" name="Text Box 57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3" name="Text Box 57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4" name="Text Box 57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5" name="Text Box 57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6" name="Text Box 57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7" name="Text Box 58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8" name="Text Box 58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49" name="Text Box 582"/>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0" name="Text Box 583"/>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51" name="Text Box 59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52" name="Text Box 59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3" name="Text Box 594"/>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4" name="Text Box 595"/>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5" name="Text Box 59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6" name="Text Box 59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7" name="Text Box 59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8" name="Text Box 60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59" name="Text Box 60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60" name="Text Box 62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61" name="Text Box 62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62" name="Text Box 62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63" name="Text Box 62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64" name="Text Box 66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65" name="Text Box 66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66" name="Text Box 66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167" name="Text Box 66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68" name="Text Box 51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69" name="Text Box 52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70" name="Text Box 52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71" name="Text Box 52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72" name="Text Box 52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73" name="Text Box 52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74" name="Text Box 52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175" name="Text Box 5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76" name="Text Box 6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77" name="Text Box 6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78" name="Text Box 6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79" name="Text Box 6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0" name="Text Box 6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1" name="Text Box 6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2" name="Text Box 6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3" name="Text Box 6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4" name="Text Box 6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5" name="Text Box 6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6" name="Text Box 61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7" name="Text Box 58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8" name="Text Box 58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89" name="Text Box 58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0" name="Text Box 58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1" name="Text Box 58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2" name="Text Box 58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3" name="Text Box 59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4" name="Text Box 59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5" name="Text Box 59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6" name="Text Box 6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7" name="Text Box 6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8" name="Text Box 63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199" name="Text Box 66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0" name="Text Box 7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1" name="Text Box 7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2" name="Text Box 7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3" name="Text Box 7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4" name="Text Box 7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5" name="Text Box 7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6" name="Text Box 7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7" name="Text Box 7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8" name="Text Box 7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09" name="Text Box 7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10" name="Text Box 7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11" name="Text Box 7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2" name="Text Box 6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3"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4"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5"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6"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7"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8"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19"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20"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21"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22"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23" name="Text Box 57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24" name="Text Box 57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25" name="Text Box 57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26" name="Text Box 57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27" name="Text Box 57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28" name="Text Box 57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29" name="Text Box 57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0" name="Text Box 58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1" name="Text Box 58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2" name="Text Box 582"/>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3" name="Text Box 583"/>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34" name="Text Box 59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35" name="Text Box 59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6" name="Text Box 594"/>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7" name="Text Box 595"/>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8" name="Text Box 59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39" name="Text Box 59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40" name="Text Box 59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41" name="Text Box 60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42" name="Text Box 60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43" name="Text Box 62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44" name="Text Box 62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45" name="Text Box 62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46" name="Text Box 62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47" name="Text Box 66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48" name="Text Box 66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49" name="Text Box 66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250" name="Text Box 66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1" name="Text Box 51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2" name="Text Box 52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3" name="Text Box 52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4" name="Text Box 52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5" name="Text Box 52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6" name="Text Box 52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7" name="Text Box 52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58" name="Text Box 5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59" name="Text Box 6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0" name="Text Box 6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1" name="Text Box 6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2" name="Text Box 6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3" name="Text Box 6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4" name="Text Box 6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5" name="Text Box 6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6" name="Text Box 6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7" name="Text Box 6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8" name="Text Box 6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69" name="Text Box 61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0" name="Text Box 58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1" name="Text Box 58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2" name="Text Box 58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3" name="Text Box 58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4" name="Text Box 58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5" name="Text Box 58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6" name="Text Box 59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7" name="Text Box 59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8" name="Text Box 59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79" name="Text Box 6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0" name="Text Box 6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1" name="Text Box 63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2" name="Text Box 66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3" name="Text Box 7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4" name="Text Box 7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5" name="Text Box 7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6" name="Text Box 7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7" name="Text Box 7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8" name="Text Box 7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89" name="Text Box 7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90" name="Text Box 7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91" name="Text Box 7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92" name="Text Box 7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93" name="Text Box 7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294" name="Text Box 7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95" name="Text Box 6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96"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97"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98"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299"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0"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1"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2"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3"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4"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5"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6" name="Text Box 57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7" name="Text Box 57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08" name="Text Box 57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09" name="Text Box 57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0" name="Text Box 57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1" name="Text Box 57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2" name="Text Box 57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3" name="Text Box 58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4" name="Text Box 58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5" name="Text Box 582"/>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6" name="Text Box 583"/>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17" name="Text Box 59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18" name="Text Box 59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19" name="Text Box 594"/>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0" name="Text Box 595"/>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1" name="Text Box 59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2" name="Text Box 59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3" name="Text Box 59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4" name="Text Box 60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5" name="Text Box 60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26" name="Text Box 62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27" name="Text Box 62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8" name="Text Box 62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29" name="Text Box 62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0" name="Text Box 66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1" name="Text Box 66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32" name="Text Box 66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33" name="Text Box 66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4" name="Text Box 51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5" name="Text Box 52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6" name="Text Box 52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7" name="Text Box 52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8" name="Text Box 52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39" name="Text Box 52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40" name="Text Box 52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41" name="Text Box 5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2" name="Text Box 6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3" name="Text Box 6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4" name="Text Box 6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5" name="Text Box 6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6" name="Text Box 6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7" name="Text Box 6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8" name="Text Box 6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49" name="Text Box 6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0" name="Text Box 6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1" name="Text Box 6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2" name="Text Box 61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3" name="Text Box 58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4" name="Text Box 58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5" name="Text Box 58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6" name="Text Box 58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7" name="Text Box 58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8" name="Text Box 58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59" name="Text Box 59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0" name="Text Box 59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1" name="Text Box 59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2" name="Text Box 6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3" name="Text Box 6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4" name="Text Box 63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5" name="Text Box 66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6" name="Text Box 7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7" name="Text Box 7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8" name="Text Box 7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69" name="Text Box 7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0" name="Text Box 7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1" name="Text Box 7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2" name="Text Box 7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3" name="Text Box 7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4" name="Text Box 7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5" name="Text Box 7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6" name="Text Box 7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377" name="Text Box 7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78" name="Text Box 6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79"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0"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1"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2"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3"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4"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5"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6"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7"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8"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89" name="Text Box 57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90" name="Text Box 57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391" name="Text Box 57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2" name="Text Box 57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3" name="Text Box 57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4" name="Text Box 57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5" name="Text Box 57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6" name="Text Box 58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7" name="Text Box 58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8" name="Text Box 582"/>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399" name="Text Box 583"/>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00" name="Text Box 59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01" name="Text Box 59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2" name="Text Box 594"/>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3" name="Text Box 595"/>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4" name="Text Box 59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5" name="Text Box 59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6" name="Text Box 59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7" name="Text Box 600"/>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08" name="Text Box 601"/>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09" name="Text Box 62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10" name="Text Box 62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11" name="Text Box 628"/>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12" name="Text Box 629"/>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13" name="Text Box 66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14" name="Text Box 66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15" name="Text Box 666"/>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3416" name="Text Box 667"/>
        <xdr:cNvSpPr txBox="1">
          <a:spLocks noChangeArrowheads="1"/>
        </xdr:cNvSpPr>
      </xdr:nvSpPr>
      <xdr:spPr bwMode="auto">
        <a:xfrm>
          <a:off x="238125" y="24574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17" name="Text Box 51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18" name="Text Box 52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19" name="Text Box 52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20" name="Text Box 52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21" name="Text Box 52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22" name="Text Box 52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23" name="Text Box 52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24" name="Text Box 53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25" name="Text Box 6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26" name="Text Box 6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27" name="Text Box 6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28" name="Text Box 6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29" name="Text Box 6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0" name="Text Box 6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1" name="Text Box 6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2" name="Text Box 6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3" name="Text Box 6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4" name="Text Box 6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5" name="Text Box 61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6" name="Text Box 58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7" name="Text Box 58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8" name="Text Box 58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39" name="Text Box 58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0" name="Text Box 58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1" name="Text Box 58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2" name="Text Box 59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3" name="Text Box 59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4" name="Text Box 59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5" name="Text Box 6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6" name="Text Box 6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7" name="Text Box 63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8" name="Text Box 66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49" name="Text Box 70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0" name="Text Box 70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1" name="Text Box 704"/>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2" name="Text Box 705"/>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3" name="Text Box 706"/>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4" name="Text Box 707"/>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5" name="Text Box 708"/>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6" name="Text Box 709"/>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7" name="Text Box 710"/>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8" name="Text Box 711"/>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59" name="Text Box 712"/>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61925"/>
    <xdr:sp macro="" textlink="">
      <xdr:nvSpPr>
        <xdr:cNvPr id="3460" name="Text Box 713"/>
        <xdr:cNvSpPr txBox="1">
          <a:spLocks noChangeArrowheads="1"/>
        </xdr:cNvSpPr>
      </xdr:nvSpPr>
      <xdr:spPr bwMode="auto">
        <a:xfrm>
          <a:off x="238125" y="24574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1" name="Text Box 60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2" name="Text Box 605"/>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3" name="Text Box 606"/>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4" name="Text Box 607"/>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5" name="Text Box 608"/>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6" name="Text Box 609"/>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7" name="Text Box 610"/>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8" name="Text Box 611"/>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69" name="Text Box 612"/>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70" name="Text Box 613"/>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471" name="Text Box 614"/>
        <xdr:cNvSpPr txBox="1">
          <a:spLocks noChangeArrowheads="1"/>
        </xdr:cNvSpPr>
      </xdr:nvSpPr>
      <xdr:spPr bwMode="auto">
        <a:xfrm>
          <a:off x="238125"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2" name="Text Box 60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3" name="Text Box 605"/>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4" name="Text Box 606"/>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5" name="Text Box 60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6" name="Text Box 60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7" name="Text Box 609"/>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8" name="Text Box 61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79" name="Text Box 611"/>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0" name="Text Box 61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1" name="Text Box 61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2" name="Text Box 61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3" name="Text Box 58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4" name="Text Box 585"/>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5" name="Text Box 586"/>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6" name="Text Box 58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7" name="Text Box 58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8" name="Text Box 589"/>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89" name="Text Box 59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0" name="Text Box 591"/>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1" name="Text Box 59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2" name="Text Box 60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3" name="Text Box 60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4" name="Text Box 63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5" name="Text Box 66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6" name="Text Box 70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7" name="Text Box 70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8" name="Text Box 70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499" name="Text Box 705"/>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0" name="Text Box 706"/>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1" name="Text Box 70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2" name="Text Box 70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3" name="Text Box 709"/>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4" name="Text Box 71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5" name="Text Box 711"/>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6" name="Text Box 71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7" name="Text Box 71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8" name="Text Box 60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09" name="Text Box 605"/>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0" name="Text Box 606"/>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1" name="Text Box 60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2" name="Text Box 60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3" name="Text Box 609"/>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4" name="Text Box 61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5" name="Text Box 611"/>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6" name="Text Box 61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7" name="Text Box 61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8" name="Text Box 61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19" name="Text Box 58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0" name="Text Box 585"/>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1" name="Text Box 586"/>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2" name="Text Box 58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3" name="Text Box 58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4" name="Text Box 589"/>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5" name="Text Box 59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6" name="Text Box 591"/>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7" name="Text Box 59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8" name="Text Box 60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29" name="Text Box 60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0" name="Text Box 63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1" name="Text Box 66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2" name="Text Box 70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3" name="Text Box 70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4" name="Text Box 704"/>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5" name="Text Box 705"/>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6" name="Text Box 706"/>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7" name="Text Box 707"/>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8" name="Text Box 708"/>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39" name="Text Box 709"/>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40" name="Text Box 710"/>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41" name="Text Box 711"/>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42" name="Text Box 712"/>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3543" name="Text Box 713"/>
        <xdr:cNvSpPr txBox="1">
          <a:spLocks noChangeArrowheads="1"/>
        </xdr:cNvSpPr>
      </xdr:nvSpPr>
      <xdr:spPr bwMode="auto">
        <a:xfrm>
          <a:off x="238125" y="24574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44" name="Text Box 57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45" name="Text Box 57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46" name="Text Box 57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47" name="Text Box 57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48" name="Text Box 57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49" name="Text Box 57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0" name="Text Box 57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1" name="Text Box 58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2" name="Text Box 58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3" name="Text Box 582"/>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4" name="Text Box 583"/>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55" name="Text Box 59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56" name="Text Box 59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7" name="Text Box 594"/>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8" name="Text Box 595"/>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59" name="Text Box 59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60" name="Text Box 59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61" name="Text Box 59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62" name="Text Box 60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63" name="Text Box 60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64" name="Text Box 62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65" name="Text Box 62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66" name="Text Box 62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67" name="Text Box 62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68" name="Text Box 66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69" name="Text Box 66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70" name="Text Box 66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71" name="Text Box 66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2" name="Text Box 51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3" name="Text Box 52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4" name="Text Box 52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5" name="Text Box 52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6" name="Text Box 52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7" name="Text Box 52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8" name="Text Box 52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79" name="Text Box 53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0" name="Text Box 60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1" name="Text Box 60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2" name="Text Box 60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3" name="Text Box 60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4" name="Text Box 608"/>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5" name="Text Box 609"/>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6" name="Text Box 61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7" name="Text Box 61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8" name="Text Box 61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89" name="Text Box 61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90" name="Text Box 61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91" name="Text Box 57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92" name="Text Box 57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593" name="Text Box 57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94" name="Text Box 57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95" name="Text Box 57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96" name="Text Box 57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97" name="Text Box 57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98" name="Text Box 58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599" name="Text Box 58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0" name="Text Box 582"/>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1" name="Text Box 583"/>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02" name="Text Box 59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03" name="Text Box 59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4" name="Text Box 594"/>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5" name="Text Box 595"/>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6" name="Text Box 59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7" name="Text Box 59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8" name="Text Box 59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09" name="Text Box 60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10" name="Text Box 60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11" name="Text Box 62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12" name="Text Box 62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13" name="Text Box 62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14" name="Text Box 62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15" name="Text Box 66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16" name="Text Box 66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17" name="Text Box 66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18" name="Text Box 66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19" name="Text Box 51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0" name="Text Box 52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1" name="Text Box 52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2" name="Text Box 52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3" name="Text Box 52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4" name="Text Box 52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5" name="Text Box 52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6" name="Text Box 53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7" name="Text Box 60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8" name="Text Box 60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29" name="Text Box 60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0" name="Text Box 60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1" name="Text Box 608"/>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2" name="Text Box 609"/>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3" name="Text Box 61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4" name="Text Box 61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5" name="Text Box 61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6" name="Text Box 61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7" name="Text Box 61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8" name="Text Box 57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39" name="Text Box 57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40" name="Text Box 57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1" name="Text Box 57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2" name="Text Box 57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3" name="Text Box 57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4" name="Text Box 57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5" name="Text Box 58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6" name="Text Box 58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7" name="Text Box 582"/>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48" name="Text Box 583"/>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49" name="Text Box 59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50" name="Text Box 59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1" name="Text Box 594"/>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2" name="Text Box 595"/>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3" name="Text Box 59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4" name="Text Box 59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5" name="Text Box 59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6" name="Text Box 60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57" name="Text Box 60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58" name="Text Box 62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59" name="Text Box 62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60" name="Text Box 62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61" name="Text Box 62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62" name="Text Box 66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63" name="Text Box 66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64" name="Text Box 66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65" name="Text Box 66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66" name="Text Box 51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67" name="Text Box 52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68" name="Text Box 52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69" name="Text Box 52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0" name="Text Box 52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1" name="Text Box 52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2" name="Text Box 52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3" name="Text Box 53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4" name="Text Box 60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5" name="Text Box 60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6" name="Text Box 60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7" name="Text Box 60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8" name="Text Box 608"/>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79" name="Text Box 609"/>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0" name="Text Box 61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1" name="Text Box 61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2" name="Text Box 61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3" name="Text Box 61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4" name="Text Box 61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5" name="Text Box 57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6" name="Text Box 57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87" name="Text Box 57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88" name="Text Box 57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89" name="Text Box 57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0" name="Text Box 57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1" name="Text Box 57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2" name="Text Box 58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3" name="Text Box 58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4" name="Text Box 582"/>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5" name="Text Box 583"/>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96" name="Text Box 59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697" name="Text Box 59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8" name="Text Box 594"/>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699" name="Text Box 595"/>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0" name="Text Box 59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1" name="Text Box 59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2" name="Text Box 59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3" name="Text Box 600"/>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4" name="Text Box 601"/>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05" name="Text Box 62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06" name="Text Box 62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7" name="Text Box 628"/>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08" name="Text Box 629"/>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09" name="Text Box 66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0" name="Text Box 66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11" name="Text Box 666"/>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190500"/>
    <xdr:sp macro="" textlink="">
      <xdr:nvSpPr>
        <xdr:cNvPr id="3712" name="Text Box 667"/>
        <xdr:cNvSpPr txBox="1">
          <a:spLocks noChangeArrowheads="1"/>
        </xdr:cNvSpPr>
      </xdr:nvSpPr>
      <xdr:spPr bwMode="auto">
        <a:xfrm>
          <a:off x="238125" y="22955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3" name="Text Box 51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4" name="Text Box 52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5" name="Text Box 52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6" name="Text Box 52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7" name="Text Box 52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8" name="Text Box 52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19" name="Text Box 52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0" name="Text Box 53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1" name="Text Box 60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2" name="Text Box 605"/>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3" name="Text Box 606"/>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4" name="Text Box 607"/>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5" name="Text Box 608"/>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6" name="Text Box 609"/>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7" name="Text Box 610"/>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8" name="Text Box 611"/>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29" name="Text Box 612"/>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30" name="Text Box 613"/>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200025"/>
    <xdr:sp macro="" textlink="">
      <xdr:nvSpPr>
        <xdr:cNvPr id="3731" name="Text Box 614"/>
        <xdr:cNvSpPr txBox="1">
          <a:spLocks noChangeArrowheads="1"/>
        </xdr:cNvSpPr>
      </xdr:nvSpPr>
      <xdr:spPr bwMode="auto">
        <a:xfrm>
          <a:off x="238125"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32" name="Text Box 57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33" name="Text Box 57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34" name="Text Box 57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35" name="Text Box 576"/>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36" name="Text Box 577"/>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37" name="Text Box 578"/>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38" name="Text Box 579"/>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39" name="Text Box 580"/>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0" name="Text Box 581"/>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1" name="Text Box 582"/>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2" name="Text Box 583"/>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43" name="Text Box 592"/>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44" name="Text Box 59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5" name="Text Box 594"/>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6" name="Text Box 595"/>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7" name="Text Box 596"/>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8" name="Text Box 598"/>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49" name="Text Box 599"/>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50" name="Text Box 600"/>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51" name="Text Box 601"/>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52" name="Text Box 626"/>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53" name="Text Box 627"/>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54" name="Text Box 628"/>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55" name="Text Box 629"/>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56" name="Text Box 66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57" name="Text Box 66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58" name="Text Box 666"/>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759" name="Text Box 667"/>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0" name="Text Box 517"/>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1" name="Text Box 520"/>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2" name="Text Box 521"/>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3" name="Text Box 522"/>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4" name="Text Box 52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5" name="Text Box 52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6" name="Text Box 52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767" name="Text Box 530"/>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68" name="Text Box 60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69" name="Text Box 605"/>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0" name="Text Box 606"/>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1" name="Text Box 60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2" name="Text Box 60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3" name="Text Box 609"/>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4" name="Text Box 61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5" name="Text Box 611"/>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6" name="Text Box 61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7" name="Text Box 61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8" name="Text Box 61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79" name="Text Box 58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0" name="Text Box 585"/>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1" name="Text Box 586"/>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2" name="Text Box 58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3" name="Text Box 58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4" name="Text Box 589"/>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5" name="Text Box 59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6" name="Text Box 591"/>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7" name="Text Box 59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8" name="Text Box 60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89" name="Text Box 60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0" name="Text Box 63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1" name="Text Box 66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2" name="Text Box 70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3" name="Text Box 70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4" name="Text Box 70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5" name="Text Box 705"/>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6" name="Text Box 706"/>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7" name="Text Box 70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8" name="Text Box 70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799" name="Text Box 709"/>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00" name="Text Box 71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01" name="Text Box 711"/>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02" name="Text Box 71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03" name="Text Box 71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04" name="Text Box 60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05" name="Text Box 60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06" name="Text Box 606"/>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07" name="Text Box 607"/>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08" name="Text Box 608"/>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09" name="Text Box 609"/>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0" name="Text Box 610"/>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1" name="Text Box 611"/>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2" name="Text Box 612"/>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3" name="Text Box 61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4" name="Text Box 61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5" name="Text Box 57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6" name="Text Box 57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17" name="Text Box 57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18" name="Text Box 576"/>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19" name="Text Box 577"/>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0" name="Text Box 578"/>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1" name="Text Box 579"/>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2" name="Text Box 580"/>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3" name="Text Box 581"/>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4" name="Text Box 582"/>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5" name="Text Box 583"/>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26" name="Text Box 592"/>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27" name="Text Box 59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8" name="Text Box 594"/>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29" name="Text Box 595"/>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0" name="Text Box 596"/>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1" name="Text Box 598"/>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2" name="Text Box 599"/>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3" name="Text Box 600"/>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4" name="Text Box 601"/>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35" name="Text Box 626"/>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36" name="Text Box 627"/>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7" name="Text Box 628"/>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38" name="Text Box 629"/>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39" name="Text Box 66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0" name="Text Box 66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41" name="Text Box 666"/>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52425"/>
    <xdr:sp macro="" textlink="">
      <xdr:nvSpPr>
        <xdr:cNvPr id="3842" name="Text Box 667"/>
        <xdr:cNvSpPr txBox="1">
          <a:spLocks noChangeArrowheads="1"/>
        </xdr:cNvSpPr>
      </xdr:nvSpPr>
      <xdr:spPr bwMode="auto">
        <a:xfrm>
          <a:off x="238125" y="22955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3" name="Text Box 517"/>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4" name="Text Box 520"/>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5" name="Text Box 521"/>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6" name="Text Box 522"/>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7" name="Text Box 52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8" name="Text Box 52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49" name="Text Box 52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50" name="Text Box 530"/>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1" name="Text Box 60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2" name="Text Box 605"/>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3" name="Text Box 606"/>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4" name="Text Box 60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5" name="Text Box 60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6" name="Text Box 609"/>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7" name="Text Box 61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8" name="Text Box 611"/>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59" name="Text Box 61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0" name="Text Box 61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1" name="Text Box 61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2" name="Text Box 58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3" name="Text Box 585"/>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4" name="Text Box 586"/>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5" name="Text Box 58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6" name="Text Box 58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7" name="Text Box 589"/>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8" name="Text Box 59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69" name="Text Box 591"/>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0" name="Text Box 59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1" name="Text Box 60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2" name="Text Box 60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3" name="Text Box 63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4" name="Text Box 66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5" name="Text Box 70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6" name="Text Box 70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7" name="Text Box 704"/>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8" name="Text Box 705"/>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79" name="Text Box 706"/>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0" name="Text Box 707"/>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1" name="Text Box 708"/>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2" name="Text Box 709"/>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3" name="Text Box 710"/>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4" name="Text Box 711"/>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5" name="Text Box 712"/>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23850"/>
    <xdr:sp macro="" textlink="">
      <xdr:nvSpPr>
        <xdr:cNvPr id="3886" name="Text Box 713"/>
        <xdr:cNvSpPr txBox="1">
          <a:spLocks noChangeArrowheads="1"/>
        </xdr:cNvSpPr>
      </xdr:nvSpPr>
      <xdr:spPr bwMode="auto">
        <a:xfrm>
          <a:off x="238125" y="22955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87" name="Text Box 60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88" name="Text Box 605"/>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89" name="Text Box 606"/>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0" name="Text Box 607"/>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1" name="Text Box 608"/>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2" name="Text Box 609"/>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3" name="Text Box 610"/>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4" name="Text Box 611"/>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5" name="Text Box 612"/>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6" name="Text Box 613"/>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xdr:row>
      <xdr:rowOff>0</xdr:rowOff>
    </xdr:from>
    <xdr:ext cx="76200" cy="361950"/>
    <xdr:sp macro="" textlink="">
      <xdr:nvSpPr>
        <xdr:cNvPr id="3897" name="Text Box 614"/>
        <xdr:cNvSpPr txBox="1">
          <a:spLocks noChangeArrowheads="1"/>
        </xdr:cNvSpPr>
      </xdr:nvSpPr>
      <xdr:spPr bwMode="auto">
        <a:xfrm>
          <a:off x="238125" y="22955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3898" name="Text Box 519"/>
        <xdr:cNvSpPr txBox="1">
          <a:spLocks noChangeArrowheads="1"/>
        </xdr:cNvSpPr>
      </xdr:nvSpPr>
      <xdr:spPr bwMode="auto">
        <a:xfrm>
          <a:off x="4114800"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3899" name="Text Box 519"/>
        <xdr:cNvSpPr txBox="1">
          <a:spLocks noChangeArrowheads="1"/>
        </xdr:cNvSpPr>
      </xdr:nvSpPr>
      <xdr:spPr bwMode="auto">
        <a:xfrm>
          <a:off x="4114800" y="245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3900" name="Text Box 519"/>
        <xdr:cNvSpPr txBox="1">
          <a:spLocks noChangeArrowheads="1"/>
        </xdr:cNvSpPr>
      </xdr:nvSpPr>
      <xdr:spPr bwMode="auto">
        <a:xfrm>
          <a:off x="4114800"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3901" name="Text Box 519"/>
        <xdr:cNvSpPr txBox="1">
          <a:spLocks noChangeArrowheads="1"/>
        </xdr:cNvSpPr>
      </xdr:nvSpPr>
      <xdr:spPr bwMode="auto">
        <a:xfrm>
          <a:off x="4114800"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3902" name="Text Box 519"/>
        <xdr:cNvSpPr txBox="1">
          <a:spLocks noChangeArrowheads="1"/>
        </xdr:cNvSpPr>
      </xdr:nvSpPr>
      <xdr:spPr bwMode="auto">
        <a:xfrm>
          <a:off x="4114800"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3903" name="Text Box 519"/>
        <xdr:cNvSpPr txBox="1">
          <a:spLocks noChangeArrowheads="1"/>
        </xdr:cNvSpPr>
      </xdr:nvSpPr>
      <xdr:spPr bwMode="auto">
        <a:xfrm>
          <a:off x="4114800"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3904" name="Text Box 519"/>
        <xdr:cNvSpPr txBox="1">
          <a:spLocks noChangeArrowheads="1"/>
        </xdr:cNvSpPr>
      </xdr:nvSpPr>
      <xdr:spPr bwMode="auto">
        <a:xfrm>
          <a:off x="4114800"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3905" name="Text Box 519"/>
        <xdr:cNvSpPr txBox="1">
          <a:spLocks noChangeArrowheads="1"/>
        </xdr:cNvSpPr>
      </xdr:nvSpPr>
      <xdr:spPr bwMode="auto">
        <a:xfrm>
          <a:off x="4114800" y="2295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06"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07"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08"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09"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10"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11"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12"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3913" name="Text Box 519"/>
        <xdr:cNvSpPr txBox="1">
          <a:spLocks noChangeArrowheads="1"/>
        </xdr:cNvSpPr>
      </xdr:nvSpPr>
      <xdr:spPr bwMode="auto">
        <a:xfrm>
          <a:off x="4114800" y="2619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14"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15"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16"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17"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18"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19"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0"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1"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2"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3"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4"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25"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26"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7"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8"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29"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30"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31"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32"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33"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34"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35"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36"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37"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38"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39"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40"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3941"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2"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3"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4"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5"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6"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7"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8"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3949"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0"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1"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2"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3"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4"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5"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6"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7"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8"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59"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0"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1"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2"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3"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4"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5"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6"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7"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8"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69"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0"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1"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2"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3"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4"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5"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6"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7"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8"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79"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0"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1"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2"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3"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4"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5"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6"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7"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8"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89"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0"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1"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2"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3"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4"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5"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6"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7"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8"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3999"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0"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1"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2"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3"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4"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5"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6"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7"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8"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09"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0"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1"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2"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3"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4"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5"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6"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7"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8"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19"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0"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1"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2"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3"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4"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5"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6"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7"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8"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29"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0"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1"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2"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3"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4"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5"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6"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7"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8"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39"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40"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41"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42"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43"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44"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045"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46"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47"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48"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49"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0"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1"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2"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3"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4"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5"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6"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7"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8"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59"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0"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1"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2"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3"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4"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5"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6"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7"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8"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69"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0"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1"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2"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3"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4"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5"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6"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7"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8"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79"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0"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1"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2"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3"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4"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5"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6"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7"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8"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89"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0"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1"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2"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3"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4"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5"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6"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7"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8"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099"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0"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1"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2"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3"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4"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5"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106"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07"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08"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09"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0"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1"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2"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3"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4"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5"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6"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7"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8"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19"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20"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1"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2"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3"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4"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5"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6"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7"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28"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29"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30"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1"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2"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3"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4"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5"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6"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37"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38"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39"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40"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41"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42"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43"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44"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145"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46"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47"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48"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49"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50"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51"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52"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53"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54"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55"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56"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57"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58"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59"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0"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1"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2"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3"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4"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5"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6"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7"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8"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69"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0"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1"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2"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3"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4"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5"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6"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7"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8"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79"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0"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1"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2"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3"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4"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5"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6"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7"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8"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189"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0"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1"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2"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3"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4"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5"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6"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7"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8"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199"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00"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01"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02"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03"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04"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05"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06"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07"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08"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09"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0"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1"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12"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13"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4"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5"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6"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7"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8"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19"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20"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21"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22"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23"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24"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25"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26"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27"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228"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29"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0"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1"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2"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3"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4"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5"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236"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37"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38"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39"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0"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1"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2"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3"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4"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5"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6"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7"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8"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49"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0"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1"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2"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3"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4"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5"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6"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7"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8"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59"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0"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1"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2"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3"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4"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5"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6"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7"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8"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69"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0"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1"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2"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3"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4"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5"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6"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7"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8"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79"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0"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1"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2"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3"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4"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5"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6"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7"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8"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89"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0"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1"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2"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3"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4"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5"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296"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297"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298"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299"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0"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1"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2"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3"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4"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5"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6"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7"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8"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09"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0"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1"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2"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3"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4"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5"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6"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7"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8"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19"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0"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1"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2"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3"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4"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5"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6"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7"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8"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29"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30"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31"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332"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3"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4"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5"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6"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7"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8"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39"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0"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1"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2"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3"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4"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5"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6"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7"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8"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49"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0"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1"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2"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3"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4"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5"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6"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7"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8"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59"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0"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1"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2"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3"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4"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5"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6"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7"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8"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69" name="Text Box 58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0" name="Text Box 58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1" name="Text Box 58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2" name="Text Box 58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3" name="Text Box 58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4" name="Text Box 58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5" name="Text Box 59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6" name="Text Box 59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7" name="Text Box 59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8" name="Text Box 6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79" name="Text Box 6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0" name="Text Box 6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1" name="Text Box 66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2" name="Text Box 70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3" name="Text Box 70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4" name="Text Box 7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5" name="Text Box 7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6" name="Text Box 7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7" name="Text Box 7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8" name="Text Box 7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89" name="Text Box 7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90" name="Text Box 7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91" name="Text Box 7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92" name="Text Box 7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393" name="Text Box 7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394"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395"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396"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397"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398"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399"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0"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1"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2"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3"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4"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5"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6"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07"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08"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09"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0"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1"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2"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3"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4"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5"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16"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17"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8"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19"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0"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1"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2"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3"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4"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25"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26"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7"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28"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29"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0"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31"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4432"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3"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4"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5"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6"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7"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8"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39"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40"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1"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2"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3"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4"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5"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6"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7"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8"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49"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0"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1"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2"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3"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4"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5"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6"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7"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8"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59"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0"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1"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2"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3"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4"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5"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6"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7"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8"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69"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0"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1"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2"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3"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4"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5"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4476"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77"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78"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79"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0"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1"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2"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3"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4"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5"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6"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487"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88" name="Text Box 6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89" name="Text Box 6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0" name="Text Box 6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1" name="Text Box 6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2" name="Text Box 6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3" name="Text Box 6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4" name="Text Box 6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5" name="Text Box 6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6" name="Text Box 6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7" name="Text Box 6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8" name="Text Box 61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499" name="Text Box 58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0" name="Text Box 58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1" name="Text Box 58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2" name="Text Box 58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3" name="Text Box 58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4" name="Text Box 58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5" name="Text Box 59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6" name="Text Box 59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7" name="Text Box 59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8" name="Text Box 6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09" name="Text Box 6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0" name="Text Box 63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1" name="Text Box 66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2" name="Text Box 7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3" name="Text Box 7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4" name="Text Box 7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5" name="Text Box 7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6" name="Text Box 7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7" name="Text Box 7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8" name="Text Box 7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19" name="Text Box 7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0" name="Text Box 7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1" name="Text Box 7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2" name="Text Box 7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3" name="Text Box 7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4" name="Text Box 6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5" name="Text Box 6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6" name="Text Box 6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7" name="Text Box 6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8" name="Text Box 6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29" name="Text Box 6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0" name="Text Box 6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1" name="Text Box 6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2" name="Text Box 6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3" name="Text Box 6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4" name="Text Box 61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5" name="Text Box 58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6" name="Text Box 58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7" name="Text Box 58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8" name="Text Box 58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39" name="Text Box 58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0" name="Text Box 58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1" name="Text Box 59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2" name="Text Box 59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3" name="Text Box 59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4" name="Text Box 6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5" name="Text Box 6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6" name="Text Box 63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7" name="Text Box 66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8" name="Text Box 7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49" name="Text Box 7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0" name="Text Box 7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1" name="Text Box 7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2" name="Text Box 7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3" name="Text Box 7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4" name="Text Box 7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5" name="Text Box 7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6" name="Text Box 7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7" name="Text Box 7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8" name="Text Box 7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4559" name="Text Box 7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60"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61"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62"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3"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4"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5"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6"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7"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8"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69"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0"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71"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72"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3"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4"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5"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6"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7"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8"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79"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80"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81"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82"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83"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84"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85"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86"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587"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88"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89"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0"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1"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2"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3"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4"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5"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6"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7"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8"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599"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0"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1"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2"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3"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4"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5"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6"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7"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8"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09"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0"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1"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2"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3"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4"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5"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6"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17"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18"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19"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0"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1"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2"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3"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4"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5"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6"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27"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28"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29"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30"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1"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2"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33"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34"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5"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6"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7"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8"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39"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0"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1"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2"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3"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4"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5"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6"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7"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8"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49"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0"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1"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2"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3"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4"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5"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56"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57"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58"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59"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0"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1"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2"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3"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4"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65"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66"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7"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8"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69"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70"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71"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72"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73"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74"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75"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76"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77"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78"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79"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80"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681"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2"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3"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4"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5"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6"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7"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8"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89"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0"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1"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2"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3"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4"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5"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6"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7"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8"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699"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00"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01"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02"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03"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04"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05"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06"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07"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08"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09"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0"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1"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12"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13"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4"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5"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6"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7"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8"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19"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20"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21"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22"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23"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24"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25"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26"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27"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4728"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29"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0"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1"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2"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3"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4"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5"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6"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7"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8"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39"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0"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1"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2"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3"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4"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5"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6"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4747"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48" name="Text Box 6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49" name="Text Box 6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0" name="Text Box 6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1" name="Text Box 6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2" name="Text Box 6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3" name="Text Box 6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4" name="Text Box 6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5" name="Text Box 6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6" name="Text Box 6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7" name="Text Box 6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8" name="Text Box 61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59" name="Text Box 58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0" name="Text Box 58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1" name="Text Box 58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2" name="Text Box 58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3" name="Text Box 58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4" name="Text Box 58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5" name="Text Box 59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6" name="Text Box 59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7" name="Text Box 59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8" name="Text Box 6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69" name="Text Box 6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0" name="Text Box 63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1" name="Text Box 66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2" name="Text Box 7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3" name="Text Box 7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4" name="Text Box 7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5" name="Text Box 7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6" name="Text Box 7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7" name="Text Box 7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8" name="Text Box 7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79" name="Text Box 7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0" name="Text Box 7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1" name="Text Box 7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2" name="Text Box 7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3" name="Text Box 7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4" name="Text Box 6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5" name="Text Box 6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6" name="Text Box 6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7" name="Text Box 6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8" name="Text Box 6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89" name="Text Box 6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0" name="Text Box 6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1" name="Text Box 6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2" name="Text Box 6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3" name="Text Box 6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4" name="Text Box 61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5" name="Text Box 58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6" name="Text Box 58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7" name="Text Box 58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8" name="Text Box 58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799" name="Text Box 58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0" name="Text Box 58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1" name="Text Box 59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2" name="Text Box 59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3" name="Text Box 59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4" name="Text Box 6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5" name="Text Box 6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6" name="Text Box 63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7" name="Text Box 66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8" name="Text Box 7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09" name="Text Box 7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0" name="Text Box 7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1" name="Text Box 7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2" name="Text Box 7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3" name="Text Box 7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4" name="Text Box 7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5" name="Text Box 7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6" name="Text Box 7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7" name="Text Box 7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8" name="Text Box 7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4819" name="Text Box 7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0"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1"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2"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3"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4"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5"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6"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7"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8"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29"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0"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1"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2"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3"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4"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5"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6"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7"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8"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39"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0"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1"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2"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3"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4"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5"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6"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7"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8"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49"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0"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1"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2"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3"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4"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5"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6"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7"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8"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59"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0"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1"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2"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3"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4"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5"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6"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7"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8"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69"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0"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1"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2"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3"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4"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5"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6"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7"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8"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79"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0"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1"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2"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3"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4"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5"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6"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7"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8"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89"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0"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1"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2"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3"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4"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5"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6"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7"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8"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899"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0"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1"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2"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3"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4"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5"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6"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7"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8"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09"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0"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1"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2"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3"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4"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5"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6"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7"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8"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19"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0"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1"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2"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3"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4"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5"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6"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7"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8"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29"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0"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1"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2"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3"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4"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5"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6"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7"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8"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39"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0"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1"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2"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3"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4"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5"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6"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7"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8"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49"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0"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1"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2"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3"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4"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5"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6"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7"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8"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59"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0"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1"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2"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3"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4"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5"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6"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7"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8"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69"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0"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1"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2"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3"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4"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5"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6"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7"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8"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79"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0"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1"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2"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3"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4"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5"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6"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7"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8"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89"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0"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1"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2"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3"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4"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5"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6"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7"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8"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4999"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0"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1"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2"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3"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4"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5"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6"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7"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8"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09"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0"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1"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2"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3"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4"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5"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6"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7"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8"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19"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0"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1"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2"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3"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4"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5"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6"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7"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8"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29"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0"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1"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2"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3"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4"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5"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6"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7" name="Text Box 58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8" name="Text Box 58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39" name="Text Box 58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0" name="Text Box 58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1" name="Text Box 58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2" name="Text Box 58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3" name="Text Box 59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4" name="Text Box 59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5" name="Text Box 59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6" name="Text Box 6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7" name="Text Box 6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8" name="Text Box 6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49" name="Text Box 66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0" name="Text Box 70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1" name="Text Box 70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2" name="Text Box 7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3" name="Text Box 7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4" name="Text Box 7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5" name="Text Box 7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6" name="Text Box 7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7" name="Text Box 7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8" name="Text Box 7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59" name="Text Box 7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60" name="Text Box 7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61" name="Text Box 7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62"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63"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64"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65"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66"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67"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68"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69"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0"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1"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2"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73"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74"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5"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6"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7"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8"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79"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80"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81"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82"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83"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84"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85"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86"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87"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88"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089"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0"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1"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2"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3"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4"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5"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6"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097"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098"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099"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0"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1"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2"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3"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4"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5"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6"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7"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8"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09"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0"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1"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2"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3"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4"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5"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6"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7"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8"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19"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0"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1"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2"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3"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4"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5"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6"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7"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8"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29"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30"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31"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32"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33"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34"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35"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36"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37"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38"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39"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0"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1"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2"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3"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4"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5"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6"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47"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48"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49"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0"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1"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2"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3"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4"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5"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56"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57"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8"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59"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0"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1"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2"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3"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4"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65"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66"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7"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68"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69"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0"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71"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172"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3"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4"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5"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6"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7"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8"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79"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180"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1"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2"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3"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4"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5"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6"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7"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8"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89"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0"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1"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2"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3"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4"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5"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6"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7"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8"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199"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0"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1"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2"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3"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4"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5"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6"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7"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8"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09"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0"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1"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2"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3"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4"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5"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16"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17"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18"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19"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0"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1"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2"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3"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4"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5"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6"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7"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8"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29"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30"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1"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2"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3"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4"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5"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6"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7"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38"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39"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40"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1"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2"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3"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4"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5"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6"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47"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48"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49"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50"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51"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52"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53"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54"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255"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56"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57"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58"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59"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60"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61"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62"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263"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64"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65"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66"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67"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68"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69"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0"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1"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2"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3"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4"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5"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6"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7"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8"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79"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0"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1"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2"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3"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4"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5"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6"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7"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8"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89"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0"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1"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2"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3"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4"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5"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6"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7"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8"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299"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0"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1"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2"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3"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4"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5"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6"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7"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8"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09"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10"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11" name="Text Box 57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12" name="Text Box 57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13" name="Text Box 57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14" name="Text Box 57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15" name="Text Box 57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16" name="Text Box 57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17" name="Text Box 57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18" name="Text Box 58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19" name="Text Box 58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0" name="Text Box 582"/>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1" name="Text Box 583"/>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22" name="Text Box 59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23" name="Text Box 59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4" name="Text Box 594"/>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5" name="Text Box 595"/>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6" name="Text Box 59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7" name="Text Box 59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8" name="Text Box 59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29" name="Text Box 600"/>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30" name="Text Box 601"/>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31" name="Text Box 62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32" name="Text Box 62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33" name="Text Box 628"/>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34" name="Text Box 629"/>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35" name="Text Box 66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36" name="Text Box 66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37" name="Text Box 666"/>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338" name="Text Box 667"/>
        <xdr:cNvSpPr txBox="1">
          <a:spLocks noChangeArrowheads="1"/>
        </xdr:cNvSpPr>
      </xdr:nvSpPr>
      <xdr:spPr bwMode="auto">
        <a:xfrm>
          <a:off x="238125" y="35242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39" name="Text Box 51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0" name="Text Box 52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1" name="Text Box 52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2" name="Text Box 52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3" name="Text Box 52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4" name="Text Box 52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5" name="Text Box 52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46" name="Text Box 53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47" name="Text Box 6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48" name="Text Box 6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49" name="Text Box 6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0" name="Text Box 6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1" name="Text Box 6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2" name="Text Box 6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3" name="Text Box 6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4" name="Text Box 6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5" name="Text Box 6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6" name="Text Box 6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7" name="Text Box 61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8" name="Text Box 58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59" name="Text Box 58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0" name="Text Box 58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1" name="Text Box 58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2" name="Text Box 58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3" name="Text Box 58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4" name="Text Box 59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5" name="Text Box 59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6" name="Text Box 59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7" name="Text Box 6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8" name="Text Box 6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69" name="Text Box 63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0" name="Text Box 66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1" name="Text Box 70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2" name="Text Box 70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3" name="Text Box 704"/>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4" name="Text Box 705"/>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5" name="Text Box 706"/>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6" name="Text Box 707"/>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7" name="Text Box 708"/>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8" name="Text Box 709"/>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79" name="Text Box 710"/>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80" name="Text Box 711"/>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81" name="Text Box 712"/>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61925"/>
    <xdr:sp macro="" textlink="">
      <xdr:nvSpPr>
        <xdr:cNvPr id="5382" name="Text Box 713"/>
        <xdr:cNvSpPr txBox="1">
          <a:spLocks noChangeArrowheads="1"/>
        </xdr:cNvSpPr>
      </xdr:nvSpPr>
      <xdr:spPr bwMode="auto">
        <a:xfrm>
          <a:off x="238125" y="35242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3" name="Text Box 60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4" name="Text Box 605"/>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5" name="Text Box 606"/>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6" name="Text Box 607"/>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7" name="Text Box 608"/>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8" name="Text Box 609"/>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89" name="Text Box 610"/>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90" name="Text Box 611"/>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91" name="Text Box 612"/>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92" name="Text Box 613"/>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393" name="Text Box 614"/>
        <xdr:cNvSpPr txBox="1">
          <a:spLocks noChangeArrowheads="1"/>
        </xdr:cNvSpPr>
      </xdr:nvSpPr>
      <xdr:spPr bwMode="auto">
        <a:xfrm>
          <a:off x="238125" y="3524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394" name="Text Box 6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395" name="Text Box 6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396" name="Text Box 6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397" name="Text Box 6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398" name="Text Box 6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399" name="Text Box 6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0" name="Text Box 6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1" name="Text Box 6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2" name="Text Box 6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3" name="Text Box 6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4" name="Text Box 61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5" name="Text Box 58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6" name="Text Box 58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7" name="Text Box 58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8" name="Text Box 58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09" name="Text Box 58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0" name="Text Box 58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1" name="Text Box 59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2" name="Text Box 59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3" name="Text Box 59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4" name="Text Box 6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5" name="Text Box 6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6" name="Text Box 63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7" name="Text Box 66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8" name="Text Box 7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19" name="Text Box 7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0" name="Text Box 7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1" name="Text Box 7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2" name="Text Box 7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3" name="Text Box 7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4" name="Text Box 7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5" name="Text Box 7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6" name="Text Box 7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7" name="Text Box 7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8" name="Text Box 7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29" name="Text Box 7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0" name="Text Box 6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1" name="Text Box 6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2" name="Text Box 6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3" name="Text Box 6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4" name="Text Box 6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5" name="Text Box 6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6" name="Text Box 6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7" name="Text Box 6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8" name="Text Box 6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39" name="Text Box 6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0" name="Text Box 61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1" name="Text Box 58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2" name="Text Box 58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3" name="Text Box 58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4" name="Text Box 58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5" name="Text Box 58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6" name="Text Box 58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7" name="Text Box 59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8" name="Text Box 59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49" name="Text Box 59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0" name="Text Box 6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1" name="Text Box 6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2" name="Text Box 63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3" name="Text Box 66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4" name="Text Box 70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5" name="Text Box 70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6" name="Text Box 704"/>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7" name="Text Box 705"/>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8" name="Text Box 706"/>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59" name="Text Box 707"/>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60" name="Text Box 708"/>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61" name="Text Box 709"/>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62" name="Text Box 710"/>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63" name="Text Box 711"/>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64" name="Text Box 712"/>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5465" name="Text Box 713"/>
        <xdr:cNvSpPr txBox="1">
          <a:spLocks noChangeArrowheads="1"/>
        </xdr:cNvSpPr>
      </xdr:nvSpPr>
      <xdr:spPr bwMode="auto">
        <a:xfrm>
          <a:off x="238125" y="35242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66"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67"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68"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69"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0"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1"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2"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3"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4"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5"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6"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77"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78"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79"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0"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1"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2"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3"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4"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5"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86"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87"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8"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89"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0"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1"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92"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493"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4"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5"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6"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7"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8"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499"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0"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1"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2"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3"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4"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5"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6"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7"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8"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09"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10"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11"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12"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13"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14"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15"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16"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17"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18"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19"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0"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1"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2"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3"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24"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25"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6"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7"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8"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29"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30"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31"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32"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33"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34"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35"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36"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37"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38"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39"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40"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1"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2"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3"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4"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5"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6"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7"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8"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49"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0"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1"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2"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3"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4"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5"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6"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7"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8"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59"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60"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61"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62"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3"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4"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5"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6"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7"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8"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69"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0"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71"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72"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3"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4"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5"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6"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7"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8"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79"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80"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81"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82"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83"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84"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85"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86"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587"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88"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89"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0"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1"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2"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3"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4"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5"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6"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7"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8"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599"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0"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1"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2"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3"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4"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5"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6"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7" name="Text Box 57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8" name="Text Box 57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09" name="Text Box 57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0" name="Text Box 57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1" name="Text Box 57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2" name="Text Box 57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3" name="Text Box 57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4" name="Text Box 58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5" name="Text Box 58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6" name="Text Box 582"/>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17" name="Text Box 583"/>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18" name="Text Box 59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19" name="Text Box 59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0" name="Text Box 594"/>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1" name="Text Box 595"/>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2" name="Text Box 59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3" name="Text Box 59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4" name="Text Box 59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5" name="Text Box 600"/>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6" name="Text Box 601"/>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27" name="Text Box 62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28" name="Text Box 62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29" name="Text Box 628"/>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30" name="Text Box 629"/>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1" name="Text Box 66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2" name="Text Box 66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33" name="Text Box 666"/>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190500"/>
    <xdr:sp macro="" textlink="">
      <xdr:nvSpPr>
        <xdr:cNvPr id="5634" name="Text Box 667"/>
        <xdr:cNvSpPr txBox="1">
          <a:spLocks noChangeArrowheads="1"/>
        </xdr:cNvSpPr>
      </xdr:nvSpPr>
      <xdr:spPr bwMode="auto">
        <a:xfrm>
          <a:off x="238125" y="33623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5" name="Text Box 51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6" name="Text Box 52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7" name="Text Box 52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8" name="Text Box 52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39" name="Text Box 52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0" name="Text Box 52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1" name="Text Box 52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2" name="Text Box 53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3" name="Text Box 60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4" name="Text Box 605"/>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5" name="Text Box 606"/>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6" name="Text Box 607"/>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7" name="Text Box 608"/>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8" name="Text Box 609"/>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49" name="Text Box 610"/>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50" name="Text Box 611"/>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51" name="Text Box 612"/>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52" name="Text Box 613"/>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200025"/>
    <xdr:sp macro="" textlink="">
      <xdr:nvSpPr>
        <xdr:cNvPr id="5653" name="Text Box 614"/>
        <xdr:cNvSpPr txBox="1">
          <a:spLocks noChangeArrowheads="1"/>
        </xdr:cNvSpPr>
      </xdr:nvSpPr>
      <xdr:spPr bwMode="auto">
        <a:xfrm>
          <a:off x="238125" y="3362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54" name="Text Box 57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55" name="Text Box 57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56" name="Text Box 57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57" name="Text Box 576"/>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58" name="Text Box 577"/>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59" name="Text Box 578"/>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0" name="Text Box 579"/>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1" name="Text Box 580"/>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2" name="Text Box 581"/>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3" name="Text Box 582"/>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4" name="Text Box 583"/>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65" name="Text Box 592"/>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66" name="Text Box 59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7" name="Text Box 594"/>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8" name="Text Box 595"/>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69" name="Text Box 596"/>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70" name="Text Box 598"/>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71" name="Text Box 599"/>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72" name="Text Box 600"/>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73" name="Text Box 601"/>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74" name="Text Box 626"/>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75" name="Text Box 627"/>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76" name="Text Box 628"/>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77" name="Text Box 629"/>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78" name="Text Box 66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79" name="Text Box 66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80" name="Text Box 666"/>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681" name="Text Box 667"/>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2" name="Text Box 517"/>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3" name="Text Box 520"/>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4" name="Text Box 521"/>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5" name="Text Box 522"/>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6" name="Text Box 52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7" name="Text Box 52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8" name="Text Box 52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689" name="Text Box 530"/>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0" name="Text Box 6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1" name="Text Box 6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2" name="Text Box 6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3" name="Text Box 6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4" name="Text Box 6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5" name="Text Box 6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6" name="Text Box 6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7" name="Text Box 6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8" name="Text Box 6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699" name="Text Box 6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0" name="Text Box 61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1" name="Text Box 58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2" name="Text Box 58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3" name="Text Box 58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4" name="Text Box 58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5" name="Text Box 58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6" name="Text Box 58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7" name="Text Box 59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8" name="Text Box 59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09" name="Text Box 59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0" name="Text Box 6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1" name="Text Box 6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2" name="Text Box 63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3" name="Text Box 66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4" name="Text Box 7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5" name="Text Box 7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6" name="Text Box 7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7" name="Text Box 7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8" name="Text Box 7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19" name="Text Box 7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20" name="Text Box 7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21" name="Text Box 7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22" name="Text Box 7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23" name="Text Box 7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24" name="Text Box 7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25" name="Text Box 7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26" name="Text Box 60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27" name="Text Box 60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28" name="Text Box 606"/>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29" name="Text Box 607"/>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0" name="Text Box 608"/>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1" name="Text Box 609"/>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2" name="Text Box 610"/>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3" name="Text Box 611"/>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4" name="Text Box 612"/>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5" name="Text Box 61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6" name="Text Box 61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7" name="Text Box 57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8" name="Text Box 57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39" name="Text Box 57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0" name="Text Box 576"/>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1" name="Text Box 577"/>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2" name="Text Box 578"/>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3" name="Text Box 579"/>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4" name="Text Box 580"/>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5" name="Text Box 581"/>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6" name="Text Box 582"/>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47" name="Text Box 583"/>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48" name="Text Box 592"/>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49" name="Text Box 59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0" name="Text Box 594"/>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1" name="Text Box 595"/>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2" name="Text Box 596"/>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3" name="Text Box 598"/>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4" name="Text Box 599"/>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5" name="Text Box 600"/>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6" name="Text Box 601"/>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57" name="Text Box 626"/>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58" name="Text Box 627"/>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59" name="Text Box 628"/>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60" name="Text Box 629"/>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1" name="Text Box 66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2" name="Text Box 66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63" name="Text Box 666"/>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52425"/>
    <xdr:sp macro="" textlink="">
      <xdr:nvSpPr>
        <xdr:cNvPr id="5764" name="Text Box 667"/>
        <xdr:cNvSpPr txBox="1">
          <a:spLocks noChangeArrowheads="1"/>
        </xdr:cNvSpPr>
      </xdr:nvSpPr>
      <xdr:spPr bwMode="auto">
        <a:xfrm>
          <a:off x="238125" y="33623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5" name="Text Box 517"/>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6" name="Text Box 520"/>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7" name="Text Box 521"/>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8" name="Text Box 522"/>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69" name="Text Box 52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70" name="Text Box 52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71" name="Text Box 52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772" name="Text Box 530"/>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3" name="Text Box 6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4" name="Text Box 6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5" name="Text Box 6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6" name="Text Box 6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7" name="Text Box 6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8" name="Text Box 6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79" name="Text Box 6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0" name="Text Box 6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1" name="Text Box 6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2" name="Text Box 6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3" name="Text Box 61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4" name="Text Box 58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5" name="Text Box 58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6" name="Text Box 58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7" name="Text Box 58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8" name="Text Box 58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89" name="Text Box 58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0" name="Text Box 59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1" name="Text Box 59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2" name="Text Box 59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3" name="Text Box 6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4" name="Text Box 6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5" name="Text Box 63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6" name="Text Box 66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7" name="Text Box 70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8" name="Text Box 70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799" name="Text Box 704"/>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0" name="Text Box 705"/>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1" name="Text Box 706"/>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2" name="Text Box 707"/>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3" name="Text Box 708"/>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4" name="Text Box 709"/>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5" name="Text Box 710"/>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6" name="Text Box 711"/>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7" name="Text Box 712"/>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23850"/>
    <xdr:sp macro="" textlink="">
      <xdr:nvSpPr>
        <xdr:cNvPr id="5808" name="Text Box 713"/>
        <xdr:cNvSpPr txBox="1">
          <a:spLocks noChangeArrowheads="1"/>
        </xdr:cNvSpPr>
      </xdr:nvSpPr>
      <xdr:spPr bwMode="auto">
        <a:xfrm>
          <a:off x="238125" y="33623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09" name="Text Box 60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0" name="Text Box 605"/>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1" name="Text Box 606"/>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2" name="Text Box 607"/>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3" name="Text Box 608"/>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4" name="Text Box 609"/>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5" name="Text Box 610"/>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6" name="Text Box 611"/>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7" name="Text Box 612"/>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8" name="Text Box 613"/>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xdr:row>
      <xdr:rowOff>0</xdr:rowOff>
    </xdr:from>
    <xdr:ext cx="76200" cy="361950"/>
    <xdr:sp macro="" textlink="">
      <xdr:nvSpPr>
        <xdr:cNvPr id="5819" name="Text Box 614"/>
        <xdr:cNvSpPr txBox="1">
          <a:spLocks noChangeArrowheads="1"/>
        </xdr:cNvSpPr>
      </xdr:nvSpPr>
      <xdr:spPr bwMode="auto">
        <a:xfrm>
          <a:off x="238125" y="33623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20"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21"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2"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3"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4"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5"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6"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7"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8"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4</xdr:row>
      <xdr:rowOff>0</xdr:rowOff>
    </xdr:from>
    <xdr:ext cx="76200" cy="200025"/>
    <xdr:sp macro="" textlink="">
      <xdr:nvSpPr>
        <xdr:cNvPr id="5829"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30"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31"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32"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33"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34"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3</xdr:row>
      <xdr:rowOff>0</xdr:rowOff>
    </xdr:from>
    <xdr:ext cx="76200" cy="200025"/>
    <xdr:sp macro="" textlink="">
      <xdr:nvSpPr>
        <xdr:cNvPr id="5835"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36"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37"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38"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39"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40"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41"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42"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43"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44"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5845" name="Text Box 519"/>
        <xdr:cNvSpPr txBox="1">
          <a:spLocks noChangeArrowheads="1"/>
        </xdr:cNvSpPr>
      </xdr:nvSpPr>
      <xdr:spPr bwMode="auto">
        <a:xfrm>
          <a:off x="4114800" y="3695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46"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47"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48"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49"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0"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1"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2"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3"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4"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5"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6"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7"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8"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5</xdr:row>
      <xdr:rowOff>0</xdr:rowOff>
    </xdr:from>
    <xdr:ext cx="76200" cy="200025"/>
    <xdr:sp macro="" textlink="">
      <xdr:nvSpPr>
        <xdr:cNvPr id="5859" name="Text Box 519"/>
        <xdr:cNvSpPr txBox="1">
          <a:spLocks noChangeArrowheads="1"/>
        </xdr:cNvSpPr>
      </xdr:nvSpPr>
      <xdr:spPr bwMode="auto">
        <a:xfrm>
          <a:off x="4114800" y="3533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0</xdr:colOff>
      <xdr:row>1</xdr:row>
      <xdr:rowOff>0</xdr:rowOff>
    </xdr:from>
    <xdr:to>
      <xdr:col>1</xdr:col>
      <xdr:colOff>9525</xdr:colOff>
      <xdr:row>2</xdr:row>
      <xdr:rowOff>9525</xdr:rowOff>
    </xdr:to>
    <xdr:pic>
      <xdr:nvPicPr>
        <xdr:cNvPr id="5860" name="Slika 585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0"/>
          <a:ext cx="2476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6</xdr:row>
      <xdr:rowOff>0</xdr:rowOff>
    </xdr:from>
    <xdr:ext cx="76200" cy="200025"/>
    <xdr:sp macro="" textlink="">
      <xdr:nvSpPr>
        <xdr:cNvPr id="5861"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62"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63"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64"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65"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66"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67"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68"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69"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0"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1"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72"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73"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4"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5"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6"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7"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8"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79"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80"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81"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82"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83"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84"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85"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86"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87"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888"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89"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0"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1"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2"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3"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4"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5"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6"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7"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8"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899"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0"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1"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2"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3"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4"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5"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6"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7"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8"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09"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10"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1"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2"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3"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4"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5"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6"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7"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18"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19"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20"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1"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2"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3"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4"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5"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6"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27"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28"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29"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30"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31"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32"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33"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34"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5935"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36"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37"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38"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39"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0"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1"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2"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3"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4"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5"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6"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7"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8"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49"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50"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51"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52"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53"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5954"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55"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56"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57"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58"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59"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0"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1"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2"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3"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4"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5"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66"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67"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8"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69"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0"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1"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2"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3"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4"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75"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76"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7"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78"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79"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0"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81"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5982"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3"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4"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5"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6"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7"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8"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89"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990"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1"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2"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3"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4"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5"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6"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7"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8"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5999"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0"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1"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2"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3"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4"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5"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6"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7"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8"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09"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0"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1"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2"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3"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4"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5"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6"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7"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8"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19"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0"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1"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2"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3"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4"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5"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26"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27"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28"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29"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0"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1"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2"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3"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4"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5"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6"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7"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8"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39"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40"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1"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2"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3"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4"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5"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6"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7"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48"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49"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50"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1"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2"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3"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4"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5"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6"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57"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58"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59"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60"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61"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62"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63"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64"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065"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66"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67"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68"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69"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70"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71"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72"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073"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74"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75"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76"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77"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78"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79"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0"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1"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2"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3"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4"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5"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6"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7"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8"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89"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0"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1"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2"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3"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4"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5"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6"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7"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8"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099"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0"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1"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2"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3"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4"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5"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6"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7"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8"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109"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0"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1"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2"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3"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4"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5"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6"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7"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8"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19"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120"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21"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22"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23"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24"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25"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26"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27"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28"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29"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0"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1"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32"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33"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4"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5"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6"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7"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8"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39"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40"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41"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42"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43"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44"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45"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46"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47"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48"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49"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0"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1"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2"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3"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4"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5"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6"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7"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8"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59"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0"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1"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2"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3"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4"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5"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6"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7"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8"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69"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70"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1"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2"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3"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4"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5"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6"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7"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78"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79"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80"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1"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2"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3"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4"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5"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6"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87"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88"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89"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90"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91"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92"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93"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94"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195"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96"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97"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98"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199"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0"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1"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2"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3"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4"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5"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6"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7"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8"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09"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10"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11"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12"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13"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214"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15" name="Text Box 57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16" name="Text Box 57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17" name="Text Box 57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18" name="Text Box 57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19" name="Text Box 57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0" name="Text Box 57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1" name="Text Box 57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2" name="Text Box 58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3" name="Text Box 58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4" name="Text Box 582"/>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5" name="Text Box 583"/>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26" name="Text Box 59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27" name="Text Box 59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8" name="Text Box 594"/>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29" name="Text Box 595"/>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0" name="Text Box 59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1" name="Text Box 59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2" name="Text Box 59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3" name="Text Box 60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4" name="Text Box 60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35" name="Text Box 62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36" name="Text Box 62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7" name="Text Box 62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38" name="Text Box 62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39" name="Text Box 66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0" name="Text Box 66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41" name="Text Box 66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242" name="Text Box 66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3" name="Text Box 51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4" name="Text Box 52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5" name="Text Box 52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6" name="Text Box 52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7" name="Text Box 52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8" name="Text Box 52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49" name="Text Box 52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50" name="Text Box 53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1"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2"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3"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4"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5"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6"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7"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8"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59"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0"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1"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2"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3"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4"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5"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6"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7"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8"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69"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0"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1"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2"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3"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4"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5"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6"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7"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8"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79"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0"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1"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2"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3"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4"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5"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286"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87" name="Text Box 60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88" name="Text Box 60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89" name="Text Box 60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0" name="Text Box 60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1" name="Text Box 608"/>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2" name="Text Box 609"/>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3" name="Text Box 61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4" name="Text Box 61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5" name="Text Box 61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6" name="Text Box 61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7" name="Text Box 61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8" name="Text Box 57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299" name="Text Box 57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00" name="Text Box 57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1" name="Text Box 57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2" name="Text Box 57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3" name="Text Box 57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4" name="Text Box 57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5" name="Text Box 58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6" name="Text Box 58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7" name="Text Box 582"/>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08" name="Text Box 583"/>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09" name="Text Box 59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10" name="Text Box 59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1" name="Text Box 594"/>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2" name="Text Box 595"/>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3" name="Text Box 59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4" name="Text Box 59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5" name="Text Box 59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6" name="Text Box 60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17" name="Text Box 60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18" name="Text Box 62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19" name="Text Box 62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20" name="Text Box 62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21" name="Text Box 62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22" name="Text Box 66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23" name="Text Box 66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24" name="Text Box 66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6325" name="Text Box 66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26" name="Text Box 51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27" name="Text Box 52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28" name="Text Box 52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29" name="Text Box 52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30" name="Text Box 52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31" name="Text Box 52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32" name="Text Box 52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33" name="Text Box 53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34"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35"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36"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37"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38"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39"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0"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1"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2"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3"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4"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5"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6"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7"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8"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49"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0"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1"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2"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3"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4"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5"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6"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7"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8"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59"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0"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1"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2"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3"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4"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5"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6"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7"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8"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369"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0" name="Text Box 60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1" name="Text Box 60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2" name="Text Box 60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3" name="Text Box 60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4" name="Text Box 608"/>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5" name="Text Box 609"/>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6" name="Text Box 61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7" name="Text Box 61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8" name="Text Box 61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79" name="Text Box 61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6380" name="Text Box 61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381"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382"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383"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384"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385"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386"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87"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88"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89"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0"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1"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2"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3"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4"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5"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6"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7"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8"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399"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0"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1"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2"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3"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4"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5"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6"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7"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8"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09"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0"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1"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2"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3"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4"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5"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6"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7"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8"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19"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0"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1"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2"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3"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4"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5"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6"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7"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8"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29"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0"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1"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2"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3"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4"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5"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6"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7"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8"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39"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0"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1"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2"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3"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4"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5"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6"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7"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8"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49"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0"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1"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2"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3"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4"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5"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6"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7"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8"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59"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0"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1"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2"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3"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4"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5"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6"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7"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8"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69"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0"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1"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2"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3"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4"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5"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6"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7"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8"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79"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0"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1"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2"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3"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4"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5"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6"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7"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8"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89"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0"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1"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2"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3"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4"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5"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6"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7"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8"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499"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0"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1"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2"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3"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4"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5"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6"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7"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8"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09"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0"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1"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2"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3"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4"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5"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6"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7"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8"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19"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0"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1"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2"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3"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4"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5"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6"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7"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8"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29"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0"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1"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2"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3"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4"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5"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6"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7"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8"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39"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0"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1"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2"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3"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4"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5"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6"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7"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8"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49"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0"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1"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2"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3"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4"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5"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6"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7"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8"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59"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0"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1"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2"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3"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4"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5"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6"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7"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8"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69"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0"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1"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2"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3"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4"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5"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6"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7"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8"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79"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0"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1"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2"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3"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4"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5"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6"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7"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8"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89"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0"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1"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2"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3"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4"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5"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6"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7"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8"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599"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0"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1"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2"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3"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4"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5"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6"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7"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8"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09"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0"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1"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2"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3"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4"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5"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6"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7"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8"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19"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0"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1"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2"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3"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4"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5"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6"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7"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8"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29"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30"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31"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2"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3"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4"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5"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6"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7"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8"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39"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40"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41"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2"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3"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4"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5"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6"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7"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48"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49"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50"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51"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52"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53"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54"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55"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56"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57"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58"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59"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0"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1"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2"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3"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4"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5"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6"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7"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8"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69"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0"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1"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2"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3"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4"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5"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6"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7"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78"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79"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0"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1"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2"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3"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4"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5"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6"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87"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88"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89"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0"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1"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2"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3"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4"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5"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96"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697"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8"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699"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0"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1"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02"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03"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4"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5"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6"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7"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8"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09"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0"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1"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2"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3"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4"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5"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6"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7"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8"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19"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20"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21"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22"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23"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24"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25"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26"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27"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28"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29"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0"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1"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2"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3"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34"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35"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6"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7"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8"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39"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40"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41"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42"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43"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44"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45"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46"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47"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48"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49"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50"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1"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2"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3"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4"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5"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6"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7"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8"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59"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0"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1"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2"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3"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4"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5"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6"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7"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8"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69"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70"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71"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72"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3"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4"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5"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6"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7"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8"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79"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0"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81"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82"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3"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4"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5"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6"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7"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8"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89"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90"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91"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92"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93"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94"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95"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96"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6797"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98"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799"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0"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1"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2"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3"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4"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5"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6"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7"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8"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09"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0"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1"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2"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3"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4"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5"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816"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17"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18"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19"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0"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1"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2"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3"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4"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5"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6"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7"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8"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29"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0"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1"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2"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3"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4"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5"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6"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7"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8"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39"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0"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1"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2"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3"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4"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5"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6"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7"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8"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49"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0"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1"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2"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3"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4"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5"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6"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7"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8"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59"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0"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1"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2"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3"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4"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5"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6"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7"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8"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69"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0"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1"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2"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3"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4"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5"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6"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7"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8"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79"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0"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1"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2"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3"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4"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5"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6"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7"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6888"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889"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6890"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891"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892"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893"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894"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895"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896"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897"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898"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899"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0"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1"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02"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03"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4"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5"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6"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7"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8"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09"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10"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11"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12"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13"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14"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15"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16"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17"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6918"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19"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0"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1"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2"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3"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4"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5"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26"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27"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28"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29"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0"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1"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2"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3"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4"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5"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6"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7"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8"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39"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0"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1"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2"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3"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4"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5"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6"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7"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8"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49"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0"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1"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2"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3"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4"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5"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6"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7"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8"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59"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0"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1"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2"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3"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4"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5"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6"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7"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8"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69"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0"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1"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2"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3"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4"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5"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6"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7"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8"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79"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0"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1"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2"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3"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4"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5"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6986"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87"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88"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89"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0"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1"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2"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3"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4"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5"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6"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7"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8"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6999"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0"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1"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2"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3"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4"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5"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6"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7"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8"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09"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0"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1"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2"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3"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4"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5"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6"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7"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8"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19"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20"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21"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022"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3"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4"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5"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6"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7"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8"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29"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0"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1"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2"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3"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4"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5"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6"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7"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8"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39"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0"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1"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2"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3"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4"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5"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6"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7"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8"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49"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0"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1"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2"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3"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4"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5"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6"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7"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8"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59"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0"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1"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2"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3"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4"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5"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6"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7"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8"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69"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0"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1"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2"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3"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4"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5"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6"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7"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8"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79"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80"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81"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82"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083"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84"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85"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86"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87"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88"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89"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0"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1"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2"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3"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4"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5"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6"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97"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098"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099"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0"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1"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2"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3"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4"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5"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06"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07"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8"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09"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0"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1"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2"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3"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4"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15"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16"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7"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18"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19"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0"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21"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22"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3"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4"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5"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6"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7"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8"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29"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30"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1"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2"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3"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4"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5"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6"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7"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8"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39"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0"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1"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2"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3"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4"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5"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6"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7"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8"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49"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0"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1"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2"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3"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4"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5"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6"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7"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8"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59"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0"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1"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2"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3"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4"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5"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166"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67"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68"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69"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0"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1"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2"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3"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4"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5"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6"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7"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8"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79"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80"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1"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2"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3"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4"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5"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6"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7"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88"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89"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90"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1"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2"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3"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4"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5"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6"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197"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98"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99"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200"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201"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02"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03"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204"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205"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06"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07"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08"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09"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10"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11"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12"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13"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14"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15"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16"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17"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18"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19"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0"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1"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2"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3"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4"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5"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6"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7"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8"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29"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0"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1"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2"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3"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4"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5"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6"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7"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8"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39"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0"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1"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2"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3"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4"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5"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6"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7"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8"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49"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0"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1"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2"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3"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4"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5"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6"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7"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8"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59"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0"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1"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2"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3"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4"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5"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6"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7"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8"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69"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70"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71"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72"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273"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74"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75"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76"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77"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78"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79"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0"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1"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2"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3"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4"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5"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6"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7"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8"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89"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0"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1"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2"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3"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4"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5"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6"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7"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8"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299"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0"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1"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2"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3"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4"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5"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6"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7"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8"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309"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0"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1"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2"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3"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4"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5"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6"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7"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8"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19"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0"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1"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2"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3"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4"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5"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6"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7"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8"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29"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0"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1"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2"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3"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4"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5"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6"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7"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8"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39"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0"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1"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2"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3"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4"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5"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6" name="Text Box 58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7" name="Text Box 58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8" name="Text Box 58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49" name="Text Box 58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0" name="Text Box 58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1" name="Text Box 58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2" name="Text Box 59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3" name="Text Box 59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4" name="Text Box 59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5" name="Text Box 6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6" name="Text Box 6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7" name="Text Box 6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8" name="Text Box 66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59" name="Text Box 70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0" name="Text Box 70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1" name="Text Box 7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2" name="Text Box 7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3" name="Text Box 7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4" name="Text Box 7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5" name="Text Box 7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6" name="Text Box 7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7" name="Text Box 7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8" name="Text Box 7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69" name="Text Box 7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370" name="Text Box 7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1"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2"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3"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4"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5"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6"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7"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8"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79"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80"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81"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82"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83"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84"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85"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86"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87"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88"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89"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0"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1"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2"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93"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94"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5"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6"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7"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8"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399"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400"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401"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02"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03"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404"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405"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06"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07"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408"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7409"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0"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1"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2"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3"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4"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5"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6"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17"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18"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19"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0"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1"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2"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3"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4"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5"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6"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7"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8"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29"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0"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1"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2"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3"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4"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5"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6"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7"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8"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39"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0"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1"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2"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3"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4"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5"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6"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7"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8"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49"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50"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51"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52"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7453"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54"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55"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56"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57"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58"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59"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60"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61"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62"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63"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64"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65" name="Text Box 6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66" name="Text Box 6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67" name="Text Box 6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68" name="Text Box 6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69" name="Text Box 6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0" name="Text Box 6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1" name="Text Box 6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2" name="Text Box 6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3" name="Text Box 6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4" name="Text Box 6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5" name="Text Box 61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6" name="Text Box 58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7" name="Text Box 58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8" name="Text Box 58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79" name="Text Box 58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0" name="Text Box 58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1" name="Text Box 58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2" name="Text Box 59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3" name="Text Box 59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4" name="Text Box 59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5" name="Text Box 6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6" name="Text Box 6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7" name="Text Box 63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8" name="Text Box 66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89" name="Text Box 7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0" name="Text Box 7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1" name="Text Box 7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2" name="Text Box 7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3" name="Text Box 7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4" name="Text Box 7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5" name="Text Box 7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6" name="Text Box 7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7" name="Text Box 7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8" name="Text Box 7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499" name="Text Box 7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0" name="Text Box 7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1" name="Text Box 6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2" name="Text Box 6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3" name="Text Box 6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4" name="Text Box 6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5" name="Text Box 6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6" name="Text Box 6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7" name="Text Box 6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8" name="Text Box 6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09" name="Text Box 6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0" name="Text Box 6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1" name="Text Box 61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2" name="Text Box 58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3" name="Text Box 58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4" name="Text Box 58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5" name="Text Box 58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6" name="Text Box 58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7" name="Text Box 58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8" name="Text Box 59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19" name="Text Box 59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0" name="Text Box 59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1" name="Text Box 6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2" name="Text Box 6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3" name="Text Box 63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4" name="Text Box 66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5" name="Text Box 7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6" name="Text Box 7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7" name="Text Box 7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8" name="Text Box 7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29" name="Text Box 7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0" name="Text Box 7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1" name="Text Box 7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2" name="Text Box 7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3" name="Text Box 7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4" name="Text Box 7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5" name="Text Box 7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7536" name="Text Box 7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37"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38"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39"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0"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1"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2"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3"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4"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5"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6"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47"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48"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49"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0"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1"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2"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3"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4"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5"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6"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57"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58"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59"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60"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1"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2"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63"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64"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5"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6"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7"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8"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69"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0"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1"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2"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3"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4"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5"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6"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7"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8"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79"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0"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1"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2"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3"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4"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5"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86"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87"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88"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89"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0"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1"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2"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3"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4"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95"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596"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7"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8"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599"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00"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01"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02"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03"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04"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05"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06"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07"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08"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09"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10"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11"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2"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3"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4"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5"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6"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7"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8"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19"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0"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1"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2"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3"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4"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5"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6"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7"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8"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29"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30"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31"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32"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33"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34"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35"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36"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37"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38"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39"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0"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1"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42"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43"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4"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5"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6"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7"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8"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49"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50"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51"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52"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53"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54"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55"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56"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57"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58"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59"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0"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1"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2"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3"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4"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5"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6"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7"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8"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69"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0"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1"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2"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3"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4"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5"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6"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7"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8"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79"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80"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1"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2"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3"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4"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5"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6"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7"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88"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89"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90"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1"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2"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3"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4"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5"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6"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697"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98"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699"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700"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701"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02"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03"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704"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7705"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06"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07"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08"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09"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0"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1"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2"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3"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4"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5"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6"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7"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8"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19"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20"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21"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22"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23"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7724"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25"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26"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27"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28"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29"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0"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1"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2"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3"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4"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5"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6"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7"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8"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39"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0"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1"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2"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3"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4"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5"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6"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7"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8"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49"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0"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1"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2"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3"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4"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5"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6"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7"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8"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59"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0"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1"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2"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3"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4"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5"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6"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7"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8"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69"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0"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1"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2"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3"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4"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5"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6"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7"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8"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79"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0"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1"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2"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3"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4"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5"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6"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7"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8"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89"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0"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1"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2"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3"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4"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5"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7796"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797"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798"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799"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0"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1"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2"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3"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4"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5"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6"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7"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8"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09"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0"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1"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2"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3"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4"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5"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6"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7"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8"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19"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0"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1"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2"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3"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4"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5"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6"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7"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8"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29"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0"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1"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2"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3"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4"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5"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6"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7"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8"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39"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0"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1"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2"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3"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4"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5"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6"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7"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8"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49"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0"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1"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2"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3"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4"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5"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6"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7"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8"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59"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0"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1"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2"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3"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4"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5"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6"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7"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8"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69"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0"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1"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2"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3"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4"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5"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6"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7"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8"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79"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0"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1"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2"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3"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4"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5"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6"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7"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8"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89"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0"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1"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2"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3"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4"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5"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6"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7"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8"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99"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0"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1"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2"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3"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4"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5"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6"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7"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8"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09"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0"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1"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2"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3"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4"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5"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6"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7"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8"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19"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0"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1"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2"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3"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4"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5"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6"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7"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8"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29"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0"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1"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2"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3"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4"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5"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6"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7"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8"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39"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0"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1"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2"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3"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4"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5"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6"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7"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8"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49"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0"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1"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2"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3"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4"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5"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6"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7"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8"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59"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0"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1"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2"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3"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4"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5"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6"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7"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8"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69"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0"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1"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2"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3"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4"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5"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6"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7"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8"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79"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0"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1"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2"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3"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4"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5"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6"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7"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8"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89"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0"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1"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2"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3"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4"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5"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6"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7"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8"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99"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0"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1"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2"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3"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4"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5"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6"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7"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8"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09"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0"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1"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2"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3"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4" name="Text Box 58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5" name="Text Box 58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6" name="Text Box 58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7" name="Text Box 58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8" name="Text Box 58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19" name="Text Box 58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0" name="Text Box 59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1" name="Text Box 59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2" name="Text Box 59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3" name="Text Box 6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4" name="Text Box 6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5" name="Text Box 6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6" name="Text Box 66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7" name="Text Box 70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8" name="Text Box 70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29" name="Text Box 7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0" name="Text Box 7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1" name="Text Box 7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2" name="Text Box 7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3" name="Text Box 7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4" name="Text Box 7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5" name="Text Box 7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6" name="Text Box 7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7" name="Text Box 7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8" name="Text Box 7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39"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40"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41"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2"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3"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4"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5"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6"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7"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8"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49"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50"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51"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2"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3"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4"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5"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6"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7"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58"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59"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60"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61"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62"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63"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64"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65"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066"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67"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68"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69"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70"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71"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72"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73"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74"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75"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76"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77"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78"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79"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0"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1"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2"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3"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4"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5"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6"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7"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8"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89"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0"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1"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2"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3"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4"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5"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6"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7"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8"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099"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0"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1"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2"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3"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4"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5"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6"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7"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8"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09"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10"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1"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2"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3"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4"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5"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6"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7"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8"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19"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20"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21"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22"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23"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24"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25"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26"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27"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28"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29"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0"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1"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2"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33"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34"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5"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6"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7"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8"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39"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40"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41"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42"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43"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44"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45"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46"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47"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48"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149"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0"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1"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2"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3"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4"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5"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6"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57"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58"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59"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0"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1"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2"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3"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4"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5"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6"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7"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8"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69"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0"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1"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2"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3"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4"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5"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6"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7"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8"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79"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0"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1"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2"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3"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4"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5"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6"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7"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8"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89"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90"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91"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92"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193"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94"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95"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96"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97"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98"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99"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0"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1"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2"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3"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4"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5"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6"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07"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08"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09"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0"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1"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2"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3"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4"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5"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16"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17"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8"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19"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0"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1"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2"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3"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4"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25"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26"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7"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28"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29"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0"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31"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32"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3"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4"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5"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6"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7"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8"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39"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40"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1"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2"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3"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4"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5"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6"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7"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8"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49"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0"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1"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2"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3"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4"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5"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6"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7"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8"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59"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0"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1"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2"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3"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4"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5"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6"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7"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8"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69"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0"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1"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2"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3"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4"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5"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276"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77"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78"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79"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0"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1"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2"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3"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4"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5"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6"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7"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8" name="Text Box 57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89" name="Text Box 57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90" name="Text Box 57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1" name="Text Box 57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2" name="Text Box 57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3" name="Text Box 57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4" name="Text Box 57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5" name="Text Box 58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6" name="Text Box 58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7" name="Text Box 582"/>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298" name="Text Box 583"/>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99" name="Text Box 59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00" name="Text Box 59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1" name="Text Box 594"/>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2" name="Text Box 595"/>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3" name="Text Box 59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4" name="Text Box 59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5" name="Text Box 59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6" name="Text Box 600"/>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07" name="Text Box 601"/>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08" name="Text Box 62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09" name="Text Box 62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10" name="Text Box 628"/>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11" name="Text Box 629"/>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12" name="Text Box 66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13" name="Text Box 66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14" name="Text Box 666"/>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90500"/>
    <xdr:sp macro="" textlink="">
      <xdr:nvSpPr>
        <xdr:cNvPr id="8315" name="Text Box 667"/>
        <xdr:cNvSpPr txBox="1">
          <a:spLocks noChangeArrowheads="1"/>
        </xdr:cNvSpPr>
      </xdr:nvSpPr>
      <xdr:spPr bwMode="auto">
        <a:xfrm>
          <a:off x="238125" y="413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16" name="Text Box 51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17" name="Text Box 52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18" name="Text Box 52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19" name="Text Box 52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20" name="Text Box 52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21" name="Text Box 52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22" name="Text Box 52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23" name="Text Box 53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24" name="Text Box 6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25" name="Text Box 6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26" name="Text Box 6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27" name="Text Box 6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28" name="Text Box 6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29" name="Text Box 6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0" name="Text Box 6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1" name="Text Box 6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2" name="Text Box 6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3" name="Text Box 6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4" name="Text Box 61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5" name="Text Box 58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6" name="Text Box 58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7" name="Text Box 58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8" name="Text Box 58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39" name="Text Box 58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0" name="Text Box 58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1" name="Text Box 59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2" name="Text Box 59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3" name="Text Box 59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4" name="Text Box 6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5" name="Text Box 6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6" name="Text Box 63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7" name="Text Box 66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8" name="Text Box 70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49" name="Text Box 70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0" name="Text Box 704"/>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1" name="Text Box 705"/>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2" name="Text Box 706"/>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3" name="Text Box 707"/>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4" name="Text Box 708"/>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5" name="Text Box 709"/>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6" name="Text Box 710"/>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7" name="Text Box 711"/>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8" name="Text Box 712"/>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359" name="Text Box 713"/>
        <xdr:cNvSpPr txBox="1">
          <a:spLocks noChangeArrowheads="1"/>
        </xdr:cNvSpPr>
      </xdr:nvSpPr>
      <xdr:spPr bwMode="auto">
        <a:xfrm>
          <a:off x="238125" y="413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0" name="Text Box 60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1" name="Text Box 605"/>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2" name="Text Box 606"/>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3" name="Text Box 607"/>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4" name="Text Box 608"/>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5" name="Text Box 609"/>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6" name="Text Box 610"/>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7" name="Text Box 611"/>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8" name="Text Box 612"/>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69" name="Text Box 613"/>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70" name="Text Box 614"/>
        <xdr:cNvSpPr txBox="1">
          <a:spLocks noChangeArrowheads="1"/>
        </xdr:cNvSpPr>
      </xdr:nvSpPr>
      <xdr:spPr bwMode="auto">
        <a:xfrm>
          <a:off x="2381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1" name="Text Box 6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2" name="Text Box 6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3" name="Text Box 6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4" name="Text Box 6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5" name="Text Box 6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6" name="Text Box 6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7" name="Text Box 6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8" name="Text Box 6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79" name="Text Box 6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0" name="Text Box 6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1" name="Text Box 61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2" name="Text Box 58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3" name="Text Box 58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4" name="Text Box 58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5" name="Text Box 58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6" name="Text Box 58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7" name="Text Box 58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8" name="Text Box 59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89" name="Text Box 59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0" name="Text Box 59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1" name="Text Box 6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2" name="Text Box 6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3" name="Text Box 63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4" name="Text Box 66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5" name="Text Box 7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6" name="Text Box 7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7" name="Text Box 7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8" name="Text Box 7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399" name="Text Box 7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0" name="Text Box 7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1" name="Text Box 7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2" name="Text Box 7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3" name="Text Box 7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4" name="Text Box 7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5" name="Text Box 7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6" name="Text Box 7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7" name="Text Box 6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8" name="Text Box 6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09" name="Text Box 6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0" name="Text Box 6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1" name="Text Box 6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2" name="Text Box 6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3" name="Text Box 6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4" name="Text Box 6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5" name="Text Box 6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6" name="Text Box 6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7" name="Text Box 61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8" name="Text Box 58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19" name="Text Box 58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0" name="Text Box 58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1" name="Text Box 58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2" name="Text Box 58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3" name="Text Box 58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4" name="Text Box 59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5" name="Text Box 59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6" name="Text Box 59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7" name="Text Box 6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8" name="Text Box 6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29" name="Text Box 63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0" name="Text Box 66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1" name="Text Box 70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2" name="Text Box 70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3" name="Text Box 704"/>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4" name="Text Box 705"/>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5" name="Text Box 706"/>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6" name="Text Box 707"/>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7" name="Text Box 708"/>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8" name="Text Box 709"/>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39" name="Text Box 710"/>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40" name="Text Box 711"/>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41" name="Text Box 712"/>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323850"/>
    <xdr:sp macro="" textlink="">
      <xdr:nvSpPr>
        <xdr:cNvPr id="8442" name="Text Box 713"/>
        <xdr:cNvSpPr txBox="1">
          <a:spLocks noChangeArrowheads="1"/>
        </xdr:cNvSpPr>
      </xdr:nvSpPr>
      <xdr:spPr bwMode="auto">
        <a:xfrm>
          <a:off x="238125" y="4133850"/>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43"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44"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45"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46"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47"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48"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49"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0"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1"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2"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3"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54"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55"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6"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7"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8"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59"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60"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61"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62"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63"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64"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65"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66"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67"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68"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69"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70"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1"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2"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3"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4"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5"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6"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7"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8"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79"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0"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1"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2"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3"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4"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5"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6"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7"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8"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89"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90"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91"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492"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3"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4"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5"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6"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7"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8"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499"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0"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01"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02"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3"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4"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5"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6"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7"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8"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09"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10"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11"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12"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13"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14"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15"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16"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17"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18"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19"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0"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1"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2"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3"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4"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5"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6"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7"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8"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29"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0"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1"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2"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3"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4"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5"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6"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7"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8"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39"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0"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1"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2"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3"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4"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5"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6"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47"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48"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49"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0"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1"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2"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3"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4"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5"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6"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57"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58"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59"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60"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1"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2"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63"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64"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5"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6"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7"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8"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69"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0"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1"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2"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3"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4"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5"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6"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7"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8"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79"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0"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1"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2"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3"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4" name="Text Box 57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5" name="Text Box 57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86" name="Text Box 57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87" name="Text Box 57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88" name="Text Box 57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89" name="Text Box 57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0" name="Text Box 57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1" name="Text Box 58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2" name="Text Box 58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3" name="Text Box 582"/>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4" name="Text Box 583"/>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95" name="Text Box 59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596" name="Text Box 59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7" name="Text Box 594"/>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8" name="Text Box 595"/>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599" name="Text Box 59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00" name="Text Box 59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01" name="Text Box 59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02" name="Text Box 600"/>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03" name="Text Box 601"/>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04" name="Text Box 62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05" name="Text Box 62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06" name="Text Box 628"/>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07" name="Text Box 629"/>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08" name="Text Box 66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09" name="Text Box 66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10" name="Text Box 666"/>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190500"/>
    <xdr:sp macro="" textlink="">
      <xdr:nvSpPr>
        <xdr:cNvPr id="8611" name="Text Box 667"/>
        <xdr:cNvSpPr txBox="1">
          <a:spLocks noChangeArrowheads="1"/>
        </xdr:cNvSpPr>
      </xdr:nvSpPr>
      <xdr:spPr bwMode="auto">
        <a:xfrm>
          <a:off x="238125" y="3971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2" name="Text Box 51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3" name="Text Box 52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4" name="Text Box 52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5" name="Text Box 52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6" name="Text Box 52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7" name="Text Box 52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8" name="Text Box 52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19" name="Text Box 53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0" name="Text Box 60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1" name="Text Box 605"/>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2" name="Text Box 606"/>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3" name="Text Box 607"/>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4" name="Text Box 608"/>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5" name="Text Box 609"/>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6" name="Text Box 610"/>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7" name="Text Box 611"/>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8" name="Text Box 612"/>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29" name="Text Box 613"/>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200025"/>
    <xdr:sp macro="" textlink="">
      <xdr:nvSpPr>
        <xdr:cNvPr id="8630" name="Text Box 614"/>
        <xdr:cNvSpPr txBox="1">
          <a:spLocks noChangeArrowheads="1"/>
        </xdr:cNvSpPr>
      </xdr:nvSpPr>
      <xdr:spPr bwMode="auto">
        <a:xfrm>
          <a:off x="2381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31" name="Text Box 57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32" name="Text Box 57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33" name="Text Box 57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34" name="Text Box 57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35" name="Text Box 57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36" name="Text Box 57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37" name="Text Box 57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38" name="Text Box 58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39" name="Text Box 58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0" name="Text Box 582"/>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1" name="Text Box 583"/>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42" name="Text Box 59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43" name="Text Box 59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4" name="Text Box 594"/>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5" name="Text Box 595"/>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6" name="Text Box 59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7" name="Text Box 59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8" name="Text Box 59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49" name="Text Box 60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50" name="Text Box 60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51" name="Text Box 62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52" name="Text Box 62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53" name="Text Box 62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54" name="Text Box 62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55" name="Text Box 66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56" name="Text Box 66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57" name="Text Box 66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658" name="Text Box 66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59" name="Text Box 51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0" name="Text Box 52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1" name="Text Box 52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2" name="Text Box 52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3" name="Text Box 52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4" name="Text Box 52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5" name="Text Box 52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666" name="Text Box 53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67"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68"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69"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0"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1"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2"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3"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4"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5"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6"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7"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8"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79"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0"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1"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2"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3"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4"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5"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6"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7"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8"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89"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0"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1"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2"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3"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4"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5"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6"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7"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8"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699"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00"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01"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02"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3" name="Text Box 60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4" name="Text Box 60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5" name="Text Box 60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6" name="Text Box 60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7" name="Text Box 608"/>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8" name="Text Box 609"/>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09" name="Text Box 61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0" name="Text Box 61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1" name="Text Box 61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2" name="Text Box 61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3" name="Text Box 61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4" name="Text Box 57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5" name="Text Box 57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16" name="Text Box 57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17" name="Text Box 57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18" name="Text Box 57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19" name="Text Box 57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0" name="Text Box 57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1" name="Text Box 58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2" name="Text Box 58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3" name="Text Box 582"/>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4" name="Text Box 583"/>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25" name="Text Box 59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26" name="Text Box 59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7" name="Text Box 594"/>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8" name="Text Box 595"/>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29" name="Text Box 59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30" name="Text Box 59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31" name="Text Box 59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32" name="Text Box 600"/>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33" name="Text Box 601"/>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34" name="Text Box 62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35" name="Text Box 62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36" name="Text Box 628"/>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37" name="Text Box 629"/>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38" name="Text Box 66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39" name="Text Box 66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40" name="Text Box 666"/>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52425"/>
    <xdr:sp macro="" textlink="">
      <xdr:nvSpPr>
        <xdr:cNvPr id="8741" name="Text Box 667"/>
        <xdr:cNvSpPr txBox="1">
          <a:spLocks noChangeArrowheads="1"/>
        </xdr:cNvSpPr>
      </xdr:nvSpPr>
      <xdr:spPr bwMode="auto">
        <a:xfrm>
          <a:off x="238125" y="397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2" name="Text Box 51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3" name="Text Box 52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4" name="Text Box 52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5" name="Text Box 52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6" name="Text Box 52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7" name="Text Box 52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8" name="Text Box 52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49" name="Text Box 53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0" name="Text Box 6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1" name="Text Box 6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2" name="Text Box 6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3" name="Text Box 6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4" name="Text Box 6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5" name="Text Box 6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6" name="Text Box 6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7" name="Text Box 6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8" name="Text Box 6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59" name="Text Box 6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0" name="Text Box 61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1" name="Text Box 58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2" name="Text Box 58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3" name="Text Box 58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4" name="Text Box 58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5" name="Text Box 58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6" name="Text Box 58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7" name="Text Box 59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8" name="Text Box 59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69" name="Text Box 59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0" name="Text Box 6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1" name="Text Box 6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2" name="Text Box 63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3" name="Text Box 66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4" name="Text Box 70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5" name="Text Box 70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6" name="Text Box 704"/>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7" name="Text Box 705"/>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8" name="Text Box 706"/>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79" name="Text Box 707"/>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80" name="Text Box 708"/>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81" name="Text Box 709"/>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82" name="Text Box 710"/>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83" name="Text Box 711"/>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84" name="Text Box 712"/>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23850"/>
    <xdr:sp macro="" textlink="">
      <xdr:nvSpPr>
        <xdr:cNvPr id="8785" name="Text Box 713"/>
        <xdr:cNvSpPr txBox="1">
          <a:spLocks noChangeArrowheads="1"/>
        </xdr:cNvSpPr>
      </xdr:nvSpPr>
      <xdr:spPr bwMode="auto">
        <a:xfrm>
          <a:off x="238125" y="3971925"/>
          <a:ext cx="762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86" name="Text Box 60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87" name="Text Box 605"/>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88" name="Text Box 606"/>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89" name="Text Box 607"/>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0" name="Text Box 608"/>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1" name="Text Box 609"/>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2" name="Text Box 610"/>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3" name="Text Box 611"/>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4" name="Text Box 612"/>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5" name="Text Box 613"/>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6</xdr:row>
      <xdr:rowOff>0</xdr:rowOff>
    </xdr:from>
    <xdr:ext cx="76200" cy="361950"/>
    <xdr:sp macro="" textlink="">
      <xdr:nvSpPr>
        <xdr:cNvPr id="8796" name="Text Box 614"/>
        <xdr:cNvSpPr txBox="1">
          <a:spLocks noChangeArrowheads="1"/>
        </xdr:cNvSpPr>
      </xdr:nvSpPr>
      <xdr:spPr bwMode="auto">
        <a:xfrm>
          <a:off x="238125" y="39719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797"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798"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799"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0"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1"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2"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3"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4"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5"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7</xdr:row>
      <xdr:rowOff>0</xdr:rowOff>
    </xdr:from>
    <xdr:ext cx="76200" cy="200025"/>
    <xdr:sp macro="" textlink="">
      <xdr:nvSpPr>
        <xdr:cNvPr id="8806" name="Text Box 519"/>
        <xdr:cNvSpPr txBox="1">
          <a:spLocks noChangeArrowheads="1"/>
        </xdr:cNvSpPr>
      </xdr:nvSpPr>
      <xdr:spPr bwMode="auto">
        <a:xfrm>
          <a:off x="3895725" y="413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07"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08"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09"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0"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1"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2"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3"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4"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5"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6"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7"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8"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19"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76200</xdr:colOff>
      <xdr:row>6</xdr:row>
      <xdr:rowOff>0</xdr:rowOff>
    </xdr:from>
    <xdr:ext cx="76200" cy="200025"/>
    <xdr:sp macro="" textlink="">
      <xdr:nvSpPr>
        <xdr:cNvPr id="8820" name="Text Box 519"/>
        <xdr:cNvSpPr txBox="1">
          <a:spLocks noChangeArrowheads="1"/>
        </xdr:cNvSpPr>
      </xdr:nvSpPr>
      <xdr:spPr bwMode="auto">
        <a:xfrm>
          <a:off x="3895725" y="3971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57150</xdr:rowOff>
    </xdr:from>
    <xdr:to>
      <xdr:col>8</xdr:col>
      <xdr:colOff>590550</xdr:colOff>
      <xdr:row>3</xdr:row>
      <xdr:rowOff>57150</xdr:rowOff>
    </xdr:to>
    <xdr:sp macro="" textlink="">
      <xdr:nvSpPr>
        <xdr:cNvPr id="14889" name="Line 2"/>
        <xdr:cNvSpPr>
          <a:spLocks noChangeShapeType="1"/>
        </xdr:cNvSpPr>
      </xdr:nvSpPr>
      <xdr:spPr bwMode="auto">
        <a:xfrm>
          <a:off x="609600" y="3924300"/>
          <a:ext cx="4857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0</xdr:colOff>
      <xdr:row>7</xdr:row>
      <xdr:rowOff>0</xdr:rowOff>
    </xdr:from>
    <xdr:ext cx="76200" cy="200025"/>
    <xdr:sp macro="" textlink="">
      <xdr:nvSpPr>
        <xdr:cNvPr id="2" name="Text Box 584"/>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 name="Text Box 585"/>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4" name="Text Box 586"/>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5" name="Text Box 587"/>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 name="Text Box 588"/>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 name="Text Box 589"/>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 name="Text Box 590"/>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9" name="Text Box 591"/>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 name="Text Box 597"/>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 name="Text Box 602"/>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2" name="Text Box 603"/>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3" name="Text Box 630"/>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4" name="Text Box 668"/>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5" name="Text Box 702"/>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 name="Text Box 703"/>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 name="Text Box 704"/>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8" name="Text Box 705"/>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9" name="Text Box 706"/>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 name="Text Box 707"/>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 name="Text Box 708"/>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2" name="Text Box 709"/>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3" name="Text Box 710"/>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4" name="Text Box 711"/>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5" name="Text Box 712"/>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 name="Text Box 713"/>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7" name="Text Box 604"/>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8" name="Text Box 605"/>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9" name="Text Box 606"/>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0" name="Text Box 607"/>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1" name="Text Box 608"/>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2" name="Text Box 609"/>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3" name="Text Box 610"/>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4" name="Text Box 611"/>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5" name="Text Box 612"/>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6" name="Text Box 613"/>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7" name="Text Box 614"/>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8" name="Text Box 584"/>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39" name="Text Box 585"/>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0" name="Text Box 586"/>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1" name="Text Box 587"/>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2" name="Text Box 588"/>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3" name="Text Box 589"/>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4" name="Text Box 590"/>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5" name="Text Box 591"/>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6" name="Text Box 597"/>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7" name="Text Box 602"/>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8" name="Text Box 603"/>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49" name="Text Box 630"/>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0" name="Text Box 668"/>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1" name="Text Box 702"/>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2" name="Text Box 703"/>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3" name="Text Box 704"/>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4" name="Text Box 705"/>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5" name="Text Box 706"/>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6" name="Text Box 707"/>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7" name="Text Box 708"/>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8" name="Text Box 709"/>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59" name="Text Box 710"/>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60" name="Text Box 711"/>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61" name="Text Box 712"/>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62" name="Text Box 713"/>
        <xdr:cNvSpPr txBox="1">
          <a:spLocks noChangeArrowheads="1"/>
        </xdr:cNvSpPr>
      </xdr:nvSpPr>
      <xdr:spPr bwMode="auto">
        <a:xfrm>
          <a:off x="257175" y="155638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3" name="Text Box 584"/>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4" name="Text Box 585"/>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5" name="Text Box 586"/>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6" name="Text Box 587"/>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7" name="Text Box 588"/>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8" name="Text Box 589"/>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69" name="Text Box 590"/>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0" name="Text Box 591"/>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1" name="Text Box 597"/>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2" name="Text Box 602"/>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3" name="Text Box 603"/>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4" name="Text Box 630"/>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5" name="Text Box 668"/>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6" name="Text Box 702"/>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7" name="Text Box 703"/>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8" name="Text Box 704"/>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79" name="Text Box 705"/>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0" name="Text Box 706"/>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1" name="Text Box 707"/>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2" name="Text Box 708"/>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3" name="Text Box 709"/>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4" name="Text Box 710"/>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5" name="Text Box 711"/>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6" name="Text Box 712"/>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87" name="Text Box 713"/>
        <xdr:cNvSpPr txBox="1">
          <a:spLocks noChangeArrowheads="1"/>
        </xdr:cNvSpPr>
      </xdr:nvSpPr>
      <xdr:spPr bwMode="auto">
        <a:xfrm>
          <a:off x="257175" y="15563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8" name="Text Box 604"/>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89" name="Text Box 605"/>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0" name="Text Box 606"/>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1" name="Text Box 607"/>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2" name="Text Box 608"/>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3" name="Text Box 609"/>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4" name="Text Box 610"/>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5" name="Text Box 611"/>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6" name="Text Box 612"/>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7" name="Text Box 613"/>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98" name="Text Box 614"/>
        <xdr:cNvSpPr txBox="1">
          <a:spLocks noChangeArrowheads="1"/>
        </xdr:cNvSpPr>
      </xdr:nvSpPr>
      <xdr:spPr bwMode="auto">
        <a:xfrm>
          <a:off x="257175" y="155638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99" name="Text Box 584"/>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0" name="Text Box 585"/>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1" name="Text Box 586"/>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2" name="Text Box 587"/>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3" name="Text Box 588"/>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4" name="Text Box 589"/>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5" name="Text Box 590"/>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6" name="Text Box 591"/>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7" name="Text Box 597"/>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8" name="Text Box 602"/>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09" name="Text Box 603"/>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0" name="Text Box 630"/>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1" name="Text Box 668"/>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2" name="Text Box 702"/>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3" name="Text Box 703"/>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4" name="Text Box 704"/>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5" name="Text Box 705"/>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6" name="Text Box 706"/>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7" name="Text Box 707"/>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8" name="Text Box 708"/>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19" name="Text Box 709"/>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20" name="Text Box 710"/>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21" name="Text Box 711"/>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22" name="Text Box 712"/>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23" name="Text Box 713"/>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24" name="Text Box 604"/>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25" name="Text Box 605"/>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26" name="Text Box 606"/>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27" name="Text Box 607"/>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28" name="Text Box 608"/>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29" name="Text Box 609"/>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0" name="Text Box 610"/>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1" name="Text Box 611"/>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2" name="Text Box 612"/>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3" name="Text Box 613"/>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4" name="Text Box 614"/>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5" name="Text Box 584"/>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6" name="Text Box 585"/>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7" name="Text Box 586"/>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8" name="Text Box 587"/>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39" name="Text Box 588"/>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0" name="Text Box 589"/>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1" name="Text Box 590"/>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2" name="Text Box 591"/>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3" name="Text Box 597"/>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4" name="Text Box 602"/>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5" name="Text Box 603"/>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6" name="Text Box 630"/>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7" name="Text Box 668"/>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8" name="Text Box 702"/>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49" name="Text Box 703"/>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0" name="Text Box 704"/>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1" name="Text Box 705"/>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2" name="Text Box 706"/>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3" name="Text Box 707"/>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4" name="Text Box 708"/>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5" name="Text Box 709"/>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6" name="Text Box 710"/>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7" name="Text Box 711"/>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8" name="Text Box 712"/>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159" name="Text Box 713"/>
        <xdr:cNvSpPr txBox="1">
          <a:spLocks noChangeArrowheads="1"/>
        </xdr:cNvSpPr>
      </xdr:nvSpPr>
      <xdr:spPr bwMode="auto">
        <a:xfrm>
          <a:off x="257175" y="22831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0" name="Text Box 584"/>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1" name="Text Box 585"/>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2" name="Text Box 586"/>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3" name="Text Box 587"/>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4" name="Text Box 588"/>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5" name="Text Box 589"/>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6" name="Text Box 590"/>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7" name="Text Box 591"/>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8" name="Text Box 597"/>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69" name="Text Box 602"/>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0" name="Text Box 603"/>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1" name="Text Box 630"/>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2" name="Text Box 668"/>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3" name="Text Box 702"/>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4" name="Text Box 703"/>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5" name="Text Box 704"/>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6" name="Text Box 705"/>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7" name="Text Box 706"/>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8" name="Text Box 707"/>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79" name="Text Box 708"/>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80" name="Text Box 709"/>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81" name="Text Box 710"/>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82" name="Text Box 711"/>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83" name="Text Box 712"/>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84" name="Text Box 713"/>
        <xdr:cNvSpPr txBox="1">
          <a:spLocks noChangeArrowheads="1"/>
        </xdr:cNvSpPr>
      </xdr:nvSpPr>
      <xdr:spPr bwMode="auto">
        <a:xfrm>
          <a:off x="257175" y="22831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85" name="Text Box 604"/>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86" name="Text Box 605"/>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87" name="Text Box 606"/>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88" name="Text Box 607"/>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89" name="Text Box 608"/>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90" name="Text Box 609"/>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91" name="Text Box 610"/>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92" name="Text Box 611"/>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93" name="Text Box 612"/>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94" name="Text Box 613"/>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195" name="Text Box 614"/>
        <xdr:cNvSpPr txBox="1">
          <a:spLocks noChangeArrowheads="1"/>
        </xdr:cNvSpPr>
      </xdr:nvSpPr>
      <xdr:spPr bwMode="auto">
        <a:xfrm>
          <a:off x="257175" y="22831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96" name="Text Box 584"/>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97" name="Text Box 585"/>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98" name="Text Box 586"/>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199" name="Text Box 587"/>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0" name="Text Box 588"/>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1" name="Text Box 589"/>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2" name="Text Box 590"/>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3" name="Text Box 591"/>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4" name="Text Box 597"/>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5" name="Text Box 602"/>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6" name="Text Box 603"/>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7" name="Text Box 630"/>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8" name="Text Box 668"/>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09" name="Text Box 702"/>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0" name="Text Box 703"/>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1" name="Text Box 704"/>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2" name="Text Box 705"/>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3" name="Text Box 706"/>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4" name="Text Box 707"/>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5" name="Text Box 708"/>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6" name="Text Box 709"/>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7" name="Text Box 710"/>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8" name="Text Box 711"/>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19" name="Text Box 712"/>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20" name="Text Box 713"/>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1" name="Text Box 604"/>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2" name="Text Box 605"/>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3" name="Text Box 606"/>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4" name="Text Box 607"/>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5" name="Text Box 608"/>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6" name="Text Box 609"/>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7" name="Text Box 610"/>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8" name="Text Box 611"/>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29" name="Text Box 612"/>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0" name="Text Box 613"/>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1" name="Text Box 614"/>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2" name="Text Box 584"/>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3" name="Text Box 585"/>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4" name="Text Box 586"/>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5" name="Text Box 587"/>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6" name="Text Box 588"/>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7" name="Text Box 589"/>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8" name="Text Box 590"/>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39" name="Text Box 591"/>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0" name="Text Box 597"/>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1" name="Text Box 602"/>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2" name="Text Box 603"/>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3" name="Text Box 630"/>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4" name="Text Box 668"/>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5" name="Text Box 702"/>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6" name="Text Box 703"/>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7" name="Text Box 704"/>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8" name="Text Box 705"/>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49" name="Text Box 706"/>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0" name="Text Box 707"/>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1" name="Text Box 708"/>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2" name="Text Box 709"/>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3" name="Text Box 710"/>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4" name="Text Box 711"/>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5" name="Text Box 712"/>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52400"/>
    <xdr:sp macro="" textlink="">
      <xdr:nvSpPr>
        <xdr:cNvPr id="256" name="Text Box 713"/>
        <xdr:cNvSpPr txBox="1">
          <a:spLocks noChangeArrowheads="1"/>
        </xdr:cNvSpPr>
      </xdr:nvSpPr>
      <xdr:spPr bwMode="auto">
        <a:xfrm>
          <a:off x="257175" y="229933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57" name="Text Box 584"/>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58" name="Text Box 585"/>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59" name="Text Box 586"/>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0" name="Text Box 587"/>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1" name="Text Box 588"/>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2" name="Text Box 589"/>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3" name="Text Box 590"/>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4" name="Text Box 591"/>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5" name="Text Box 597"/>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6" name="Text Box 602"/>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7" name="Text Box 603"/>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8" name="Text Box 630"/>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69" name="Text Box 668"/>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0" name="Text Box 702"/>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1" name="Text Box 703"/>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2" name="Text Box 704"/>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3" name="Text Box 705"/>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4" name="Text Box 706"/>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5" name="Text Box 707"/>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6" name="Text Box 708"/>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7" name="Text Box 709"/>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8" name="Text Box 710"/>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79" name="Text Box 711"/>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80" name="Text Box 712"/>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81" name="Text Box 713"/>
        <xdr:cNvSpPr txBox="1">
          <a:spLocks noChangeArrowheads="1"/>
        </xdr:cNvSpPr>
      </xdr:nvSpPr>
      <xdr:spPr bwMode="auto">
        <a:xfrm>
          <a:off x="257175" y="22993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2" name="Text Box 604"/>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3" name="Text Box 605"/>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4" name="Text Box 606"/>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5" name="Text Box 607"/>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6" name="Text Box 608"/>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7" name="Text Box 609"/>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8" name="Text Box 610"/>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89" name="Text Box 611"/>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90" name="Text Box 612"/>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91" name="Text Box 613"/>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161925"/>
    <xdr:sp macro="" textlink="">
      <xdr:nvSpPr>
        <xdr:cNvPr id="292" name="Text Box 614"/>
        <xdr:cNvSpPr txBox="1">
          <a:spLocks noChangeArrowheads="1"/>
        </xdr:cNvSpPr>
      </xdr:nvSpPr>
      <xdr:spPr bwMode="auto">
        <a:xfrm>
          <a:off x="257175" y="229933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3" name="Text Box 584"/>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4" name="Text Box 585"/>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5" name="Text Box 586"/>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6" name="Text Box 587"/>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7" name="Text Box 588"/>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8" name="Text Box 589"/>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299" name="Text Box 590"/>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0" name="Text Box 591"/>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1" name="Text Box 597"/>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2" name="Text Box 602"/>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3" name="Text Box 603"/>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4" name="Text Box 630"/>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5" name="Text Box 668"/>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6" name="Text Box 702"/>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7" name="Text Box 703"/>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8" name="Text Box 704"/>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09" name="Text Box 705"/>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0" name="Text Box 706"/>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1" name="Text Box 707"/>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2" name="Text Box 708"/>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3" name="Text Box 709"/>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4" name="Text Box 710"/>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5" name="Text Box 711"/>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6" name="Text Box 712"/>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7" name="Text Box 713"/>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8" name="Text Box 584"/>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19" name="Text Box 585"/>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0" name="Text Box 586"/>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1" name="Text Box 587"/>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2" name="Text Box 588"/>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3" name="Text Box 589"/>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4" name="Text Box 590"/>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5" name="Text Box 591"/>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6" name="Text Box 597"/>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7" name="Text Box 602"/>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8" name="Text Box 603"/>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29" name="Text Box 630"/>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0" name="Text Box 668"/>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1" name="Text Box 702"/>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2" name="Text Box 703"/>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3" name="Text Box 704"/>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4" name="Text Box 705"/>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5" name="Text Box 706"/>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6" name="Text Box 707"/>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7" name="Text Box 708"/>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8" name="Text Box 709"/>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39" name="Text Box 710"/>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40" name="Text Box 711"/>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41" name="Text Box 712"/>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xdr:row>
      <xdr:rowOff>0</xdr:rowOff>
    </xdr:from>
    <xdr:ext cx="76200" cy="200025"/>
    <xdr:sp macro="" textlink="">
      <xdr:nvSpPr>
        <xdr:cNvPr id="342" name="Text Box 713"/>
        <xdr:cNvSpPr txBox="1">
          <a:spLocks noChangeArrowheads="1"/>
        </xdr:cNvSpPr>
      </xdr:nvSpPr>
      <xdr:spPr bwMode="auto">
        <a:xfrm>
          <a:off x="257175" y="22669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3"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4"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5"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6"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7"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8"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49"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0"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1"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2"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3"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4"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5"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6"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7"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8"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59"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0"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1"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2"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3"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4"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5"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6"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367"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68" name="Text Box 60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69" name="Text Box 60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0" name="Text Box 60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1" name="Text Box 60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2" name="Text Box 60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3" name="Text Box 60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4" name="Text Box 61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5" name="Text Box 61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6" name="Text Box 61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7" name="Text Box 61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8" name="Text Box 61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79" name="Text Box 58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0" name="Text Box 58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1" name="Text Box 58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2" name="Text Box 58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3" name="Text Box 58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4" name="Text Box 58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5" name="Text Box 59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6" name="Text Box 59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7" name="Text Box 59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8" name="Text Box 60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89" name="Text Box 60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0" name="Text Box 63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1" name="Text Box 66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2" name="Text Box 70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3" name="Text Box 70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4" name="Text Box 70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5" name="Text Box 70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6" name="Text Box 70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7" name="Text Box 70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8" name="Text Box 70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399" name="Text Box 70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00" name="Text Box 71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01" name="Text Box 71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02" name="Text Box 71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03" name="Text Box 71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04"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05"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06"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07"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08"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09"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0"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1"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2"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3"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4"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5"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6"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7"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8"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19"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0"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1"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2"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3"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4"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5"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6"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7"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28"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29" name="Text Box 604"/>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0" name="Text Box 605"/>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1" name="Text Box 606"/>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2" name="Text Box 607"/>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3" name="Text Box 608"/>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4" name="Text Box 609"/>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5" name="Text Box 610"/>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6" name="Text Box 611"/>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7" name="Text Box 612"/>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8" name="Text Box 613"/>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439" name="Text Box 614"/>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0"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1"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2"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3"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4"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5"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6"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7"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8"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49"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0"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1"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2"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3"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4"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5"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6"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7"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8"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59"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60"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61"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62"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63"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464"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65" name="Text Box 60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66" name="Text Box 60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67" name="Text Box 60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68" name="Text Box 60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69" name="Text Box 60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0" name="Text Box 60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1" name="Text Box 61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2" name="Text Box 61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3" name="Text Box 61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4" name="Text Box 61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5" name="Text Box 61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6" name="Text Box 58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7" name="Text Box 58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8" name="Text Box 58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79" name="Text Box 58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0" name="Text Box 58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1" name="Text Box 58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2" name="Text Box 59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3" name="Text Box 59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4" name="Text Box 59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5" name="Text Box 60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6" name="Text Box 60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7" name="Text Box 63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8" name="Text Box 66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89" name="Text Box 70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0" name="Text Box 70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1" name="Text Box 70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2" name="Text Box 70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3" name="Text Box 70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4" name="Text Box 70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5" name="Text Box 70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6" name="Text Box 70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7" name="Text Box 71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8" name="Text Box 71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499" name="Text Box 71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00" name="Text Box 71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1"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2"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3"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4"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5"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6"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7"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8"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09"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0"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1"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2"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3"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4"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5"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6"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7"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8"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19"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20"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21"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22"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23"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24"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25"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26" name="Text Box 604"/>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27" name="Text Box 605"/>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28" name="Text Box 606"/>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29" name="Text Box 607"/>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0" name="Text Box 608"/>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1" name="Text Box 609"/>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2" name="Text Box 610"/>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3" name="Text Box 611"/>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4" name="Text Box 612"/>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5" name="Text Box 613"/>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536" name="Text Box 614"/>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37"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38"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39"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0"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1"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2"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3"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4"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5"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6"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7"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8"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49"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0"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1"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2"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3"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4"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5"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6"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7"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8"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59"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60"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61"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2" name="Text Box 60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3" name="Text Box 60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4" name="Text Box 60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5" name="Text Box 60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6" name="Text Box 60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7" name="Text Box 60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8" name="Text Box 61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69" name="Text Box 61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0" name="Text Box 61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1" name="Text Box 61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2" name="Text Box 61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3" name="Text Box 58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4" name="Text Box 58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5" name="Text Box 58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6" name="Text Box 58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7" name="Text Box 58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8" name="Text Box 58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79" name="Text Box 59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0" name="Text Box 59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1" name="Text Box 59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2" name="Text Box 60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3" name="Text Box 60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4" name="Text Box 63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5" name="Text Box 66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6" name="Text Box 70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7" name="Text Box 70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8" name="Text Box 704"/>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89" name="Text Box 705"/>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0" name="Text Box 706"/>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1" name="Text Box 707"/>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2" name="Text Box 708"/>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3" name="Text Box 709"/>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4" name="Text Box 710"/>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5" name="Text Box 711"/>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6" name="Text Box 712"/>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52400"/>
    <xdr:sp macro="" textlink="">
      <xdr:nvSpPr>
        <xdr:cNvPr id="597" name="Text Box 713"/>
        <xdr:cNvSpPr txBox="1">
          <a:spLocks noChangeArrowheads="1"/>
        </xdr:cNvSpPr>
      </xdr:nvSpPr>
      <xdr:spPr bwMode="auto">
        <a:xfrm>
          <a:off x="257175" y="6067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98"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599"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0"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1"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2"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3"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4"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5"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6"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7"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8"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09"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0"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1"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2"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3"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4"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5"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6"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7"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8"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19"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20"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21"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22"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3" name="Text Box 604"/>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4" name="Text Box 605"/>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5" name="Text Box 606"/>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6" name="Text Box 607"/>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7" name="Text Box 608"/>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8" name="Text Box 609"/>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29" name="Text Box 610"/>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30" name="Text Box 611"/>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31" name="Text Box 612"/>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32" name="Text Box 613"/>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161925"/>
    <xdr:sp macro="" textlink="">
      <xdr:nvSpPr>
        <xdr:cNvPr id="633" name="Text Box 614"/>
        <xdr:cNvSpPr txBox="1">
          <a:spLocks noChangeArrowheads="1"/>
        </xdr:cNvSpPr>
      </xdr:nvSpPr>
      <xdr:spPr bwMode="auto">
        <a:xfrm>
          <a:off x="257175" y="6067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34"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35"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36"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37"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38"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39"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0"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1"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2"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3"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4"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5"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6"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7"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8"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49"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0"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1"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2"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3"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4"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5"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6"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7"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8"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59" name="Text Box 58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0" name="Text Box 58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1" name="Text Box 58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2" name="Text Box 58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3" name="Text Box 58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4" name="Text Box 58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5" name="Text Box 59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6" name="Text Box 59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7" name="Text Box 59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8" name="Text Box 6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69" name="Text Box 6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0" name="Text Box 63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1" name="Text Box 66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2" name="Text Box 70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3" name="Text Box 70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4" name="Text Box 704"/>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5" name="Text Box 705"/>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6" name="Text Box 706"/>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7" name="Text Box 707"/>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8" name="Text Box 708"/>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79" name="Text Box 709"/>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80" name="Text Box 710"/>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81" name="Text Box 711"/>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82" name="Text Box 712"/>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8</xdr:row>
      <xdr:rowOff>0</xdr:rowOff>
    </xdr:from>
    <xdr:ext cx="76200" cy="200025"/>
    <xdr:sp macro="" textlink="">
      <xdr:nvSpPr>
        <xdr:cNvPr id="683" name="Text Box 713"/>
        <xdr:cNvSpPr txBox="1">
          <a:spLocks noChangeArrowheads="1"/>
        </xdr:cNvSpPr>
      </xdr:nvSpPr>
      <xdr:spPr bwMode="auto">
        <a:xfrm>
          <a:off x="257175" y="6067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26</xdr:row>
      <xdr:rowOff>0</xdr:rowOff>
    </xdr:from>
    <xdr:to>
      <xdr:col>1</xdr:col>
      <xdr:colOff>76200</xdr:colOff>
      <xdr:row>26</xdr:row>
      <xdr:rowOff>161925</xdr:rowOff>
    </xdr:to>
    <xdr:sp macro="" textlink="">
      <xdr:nvSpPr>
        <xdr:cNvPr id="291" name="Text Box 584"/>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2" name="Text Box 585"/>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3" name="Text Box 586"/>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4" name="Text Box 587"/>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5" name="Text Box 588"/>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6" name="Text Box 589"/>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7" name="Text Box 590"/>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8" name="Text Box 591"/>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299" name="Text Box 597"/>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0" name="Text Box 602"/>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1" name="Text Box 603"/>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2" name="Text Box 630"/>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3" name="Text Box 668"/>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4" name="Text Box 702"/>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5" name="Text Box 703"/>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6" name="Text Box 704"/>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7" name="Text Box 705"/>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8" name="Text Box 706"/>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09" name="Text Box 707"/>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10" name="Text Box 708"/>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11" name="Text Box 709"/>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12" name="Text Box 710"/>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13" name="Text Box 711"/>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14" name="Text Box 712"/>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xdr:colOff>
      <xdr:row>26</xdr:row>
      <xdr:rowOff>161925</xdr:rowOff>
    </xdr:to>
    <xdr:sp macro="" textlink="">
      <xdr:nvSpPr>
        <xdr:cNvPr id="315" name="Text Box 713"/>
        <xdr:cNvSpPr txBox="1">
          <a:spLocks noChangeArrowheads="1"/>
        </xdr:cNvSpPr>
      </xdr:nvSpPr>
      <xdr:spPr bwMode="auto">
        <a:xfrm>
          <a:off x="238125" y="2752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16" name="Text Box 57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17" name="Text Box 57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18" name="Text Box 57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19" name="Text Box 576"/>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0" name="Text Box 577"/>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1" name="Text Box 578"/>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2" name="Text Box 579"/>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3" name="Text Box 580"/>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4" name="Text Box 581"/>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5" name="Text Box 582"/>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6" name="Text Box 583"/>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27" name="Text Box 59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28" name="Text Box 59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29" name="Text Box 594"/>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0" name="Text Box 595"/>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1" name="Text Box 596"/>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2" name="Text Box 598"/>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3" name="Text Box 599"/>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4" name="Text Box 600"/>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5" name="Text Box 601"/>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36" name="Text Box 626"/>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37" name="Text Box 62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8" name="Text Box 628"/>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39" name="Text Box 629"/>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0" name="Text Box 66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1" name="Text Box 66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42" name="Text Box 666"/>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343" name="Text Box 667"/>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4" name="Text Box 51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5" name="Text Box 52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6" name="Text Box 521"/>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7" name="Text Box 52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8" name="Text Box 52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49" name="Text Box 52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50" name="Text Box 52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51" name="Text Box 53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2" name="Text Box 604"/>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3" name="Text Box 605"/>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4" name="Text Box 606"/>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5" name="Text Box 607"/>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6" name="Text Box 608"/>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7" name="Text Box 609"/>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8" name="Text Box 610"/>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59" name="Text Box 611"/>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0" name="Text Box 612"/>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1" name="Text Box 613"/>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2" name="Text Box 614"/>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3" name="Text Box 584"/>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4" name="Text Box 585"/>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5" name="Text Box 586"/>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6" name="Text Box 587"/>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7" name="Text Box 588"/>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8" name="Text Box 589"/>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69" name="Text Box 590"/>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0" name="Text Box 591"/>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1" name="Text Box 597"/>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2" name="Text Box 602"/>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3" name="Text Box 603"/>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4" name="Text Box 630"/>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5" name="Text Box 668"/>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6" name="Text Box 702"/>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7" name="Text Box 703"/>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8" name="Text Box 704"/>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79" name="Text Box 705"/>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0" name="Text Box 706"/>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1" name="Text Box 707"/>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2" name="Text Box 708"/>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3" name="Text Box 709"/>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4" name="Text Box 710"/>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5" name="Text Box 711"/>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6" name="Text Box 712"/>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152400</xdr:rowOff>
    </xdr:to>
    <xdr:sp macro="" textlink="">
      <xdr:nvSpPr>
        <xdr:cNvPr id="387" name="Text Box 713"/>
        <xdr:cNvSpPr txBox="1">
          <a:spLocks noChangeArrowheads="1"/>
        </xdr:cNvSpPr>
      </xdr:nvSpPr>
      <xdr:spPr bwMode="auto">
        <a:xfrm>
          <a:off x="238125" y="2590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88" name="Text Box 60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89" name="Text Box 60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0" name="Text Box 606"/>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1" name="Text Box 60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2" name="Text Box 608"/>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3" name="Text Box 609"/>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4" name="Text Box 61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5" name="Text Box 611"/>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6" name="Text Box 61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7" name="Text Box 61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8" name="Text Box 61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399" name="Text Box 57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00" name="Text Box 57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01" name="Text Box 57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2" name="Text Box 576"/>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3" name="Text Box 577"/>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4" name="Text Box 578"/>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5" name="Text Box 579"/>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6" name="Text Box 580"/>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7" name="Text Box 581"/>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8" name="Text Box 582"/>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09" name="Text Box 583"/>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10" name="Text Box 59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11" name="Text Box 59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2" name="Text Box 594"/>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3" name="Text Box 595"/>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4" name="Text Box 596"/>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5" name="Text Box 598"/>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6" name="Text Box 599"/>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7" name="Text Box 600"/>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18" name="Text Box 601"/>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19" name="Text Box 626"/>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20" name="Text Box 62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21" name="Text Box 628"/>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22" name="Text Box 629"/>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23" name="Text Box 66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24" name="Text Box 66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25" name="Text Box 666"/>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180975</xdr:rowOff>
    </xdr:to>
    <xdr:sp macro="" textlink="">
      <xdr:nvSpPr>
        <xdr:cNvPr id="426" name="Text Box 667"/>
        <xdr:cNvSpPr txBox="1">
          <a:spLocks noChangeArrowheads="1"/>
        </xdr:cNvSpPr>
      </xdr:nvSpPr>
      <xdr:spPr bwMode="auto">
        <a:xfrm>
          <a:off x="238125" y="25908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27" name="Text Box 51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28" name="Text Box 52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29" name="Text Box 521"/>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30" name="Text Box 52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31" name="Text Box 52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32" name="Text Box 52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33" name="Text Box 52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34" name="Text Box 53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35" name="Text Box 604"/>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36" name="Text Box 605"/>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37" name="Text Box 606"/>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38" name="Text Box 607"/>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39" name="Text Box 608"/>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0" name="Text Box 609"/>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1" name="Text Box 610"/>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2" name="Text Box 611"/>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3" name="Text Box 612"/>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4" name="Text Box 613"/>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5" name="Text Box 614"/>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6" name="Text Box 584"/>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7" name="Text Box 585"/>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8" name="Text Box 586"/>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49" name="Text Box 587"/>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0" name="Text Box 588"/>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1" name="Text Box 589"/>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2" name="Text Box 590"/>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3" name="Text Box 591"/>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4" name="Text Box 597"/>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5" name="Text Box 602"/>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6" name="Text Box 603"/>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7" name="Text Box 630"/>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8" name="Text Box 668"/>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59" name="Text Box 702"/>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0" name="Text Box 703"/>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1" name="Text Box 704"/>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2" name="Text Box 705"/>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3" name="Text Box 706"/>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4" name="Text Box 707"/>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5" name="Text Box 708"/>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6" name="Text Box 709"/>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7" name="Text Box 710"/>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8" name="Text Box 711"/>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69" name="Text Box 712"/>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161925</xdr:rowOff>
    </xdr:to>
    <xdr:sp macro="" textlink="">
      <xdr:nvSpPr>
        <xdr:cNvPr id="470" name="Text Box 713"/>
        <xdr:cNvSpPr txBox="1">
          <a:spLocks noChangeArrowheads="1"/>
        </xdr:cNvSpPr>
      </xdr:nvSpPr>
      <xdr:spPr bwMode="auto">
        <a:xfrm>
          <a:off x="238125" y="2590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1" name="Text Box 60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2" name="Text Box 60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3" name="Text Box 606"/>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4" name="Text Box 60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5" name="Text Box 608"/>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6" name="Text Box 609"/>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7" name="Text Box 61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8" name="Text Box 611"/>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79" name="Text Box 61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0" name="Text Box 61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1" name="Text Box 61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2" name="Text Box 58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3" name="Text Box 58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4" name="Text Box 586"/>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5" name="Text Box 58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6" name="Text Box 588"/>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7" name="Text Box 589"/>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8" name="Text Box 59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89" name="Text Box 591"/>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0" name="Text Box 59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1" name="Text Box 60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2" name="Text Box 60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3" name="Text Box 63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4" name="Text Box 668"/>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5" name="Text Box 70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6" name="Text Box 70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7" name="Text Box 704"/>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8" name="Text Box 705"/>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499" name="Text Box 706"/>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0" name="Text Box 707"/>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1" name="Text Box 708"/>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2" name="Text Box 709"/>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3" name="Text Box 710"/>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4" name="Text Box 711"/>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5" name="Text Box 712"/>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76200</xdr:colOff>
      <xdr:row>26</xdr:row>
      <xdr:rowOff>190500</xdr:rowOff>
    </xdr:to>
    <xdr:sp macro="" textlink="">
      <xdr:nvSpPr>
        <xdr:cNvPr id="506" name="Text Box 713"/>
        <xdr:cNvSpPr txBox="1">
          <a:spLocks noChangeArrowheads="1"/>
        </xdr:cNvSpPr>
      </xdr:nvSpPr>
      <xdr:spPr bwMode="auto">
        <a:xfrm>
          <a:off x="23812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07" name="Text Box 585"/>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08" name="Text Box 586"/>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09" name="Text Box 587"/>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0" name="Text Box 588"/>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1" name="Text Box 589"/>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2" name="Text Box 590"/>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3" name="Text Box 591"/>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4" name="Text Box 597"/>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5" name="Text Box 602"/>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6" name="Text Box 603"/>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7" name="Text Box 630"/>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8" name="Text Box 668"/>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19" name="Text Box 702"/>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0" name="Text Box 703"/>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1" name="Text Box 704"/>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2" name="Text Box 705"/>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3" name="Text Box 706"/>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4" name="Text Box 707"/>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5" name="Text Box 708"/>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6" name="Text Box 709"/>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7" name="Text Box 710"/>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8" name="Text Box 711"/>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76200</xdr:colOff>
      <xdr:row>26</xdr:row>
      <xdr:rowOff>190500</xdr:rowOff>
    </xdr:to>
    <xdr:sp macro="" textlink="">
      <xdr:nvSpPr>
        <xdr:cNvPr id="529" name="Text Box 712"/>
        <xdr:cNvSpPr txBox="1">
          <a:spLocks noChangeArrowheads="1"/>
        </xdr:cNvSpPr>
      </xdr:nvSpPr>
      <xdr:spPr bwMode="auto">
        <a:xfrm>
          <a:off x="3305175" y="25908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27</xdr:row>
      <xdr:rowOff>0</xdr:rowOff>
    </xdr:from>
    <xdr:ext cx="76200" cy="200025"/>
    <xdr:sp macro="" textlink="">
      <xdr:nvSpPr>
        <xdr:cNvPr id="530" name="Text Box 584"/>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1" name="Text Box 585"/>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2" name="Text Box 586"/>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3" name="Text Box 587"/>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4" name="Text Box 588"/>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5" name="Text Box 589"/>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6" name="Text Box 590"/>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7" name="Text Box 591"/>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8" name="Text Box 597"/>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39" name="Text Box 602"/>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0" name="Text Box 603"/>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1" name="Text Box 630"/>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2" name="Text Box 668"/>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3" name="Text Box 702"/>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4" name="Text Box 703"/>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5" name="Text Box 704"/>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6" name="Text Box 705"/>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7" name="Text Box 706"/>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8" name="Text Box 707"/>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49" name="Text Box 708"/>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50" name="Text Box 709"/>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51" name="Text Box 710"/>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52" name="Text Box 711"/>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53" name="Text Box 712"/>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27</xdr:row>
      <xdr:rowOff>0</xdr:rowOff>
    </xdr:from>
    <xdr:ext cx="76200" cy="200025"/>
    <xdr:sp macro="" textlink="">
      <xdr:nvSpPr>
        <xdr:cNvPr id="554" name="Text Box 713"/>
        <xdr:cNvSpPr txBox="1">
          <a:spLocks noChangeArrowheads="1"/>
        </xdr:cNvSpPr>
      </xdr:nvSpPr>
      <xdr:spPr bwMode="auto">
        <a:xfrm>
          <a:off x="238125" y="4057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55" name="Text Box 584"/>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56" name="Text Box 585"/>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57" name="Text Box 586"/>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58" name="Text Box 587"/>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59" name="Text Box 588"/>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0" name="Text Box 589"/>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1" name="Text Box 590"/>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2" name="Text Box 591"/>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3" name="Text Box 597"/>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4" name="Text Box 602"/>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5" name="Text Box 603"/>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6" name="Text Box 630"/>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7" name="Text Box 668"/>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8" name="Text Box 702"/>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69" name="Text Box 703"/>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0" name="Text Box 704"/>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1" name="Text Box 705"/>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2" name="Text Box 706"/>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3" name="Text Box 707"/>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4" name="Text Box 708"/>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5" name="Text Box 709"/>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6" name="Text Box 710"/>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7" name="Text Box 711"/>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8" name="Text Box 712"/>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28</xdr:row>
      <xdr:rowOff>0</xdr:rowOff>
    </xdr:from>
    <xdr:ext cx="76200" cy="200025"/>
    <xdr:sp macro="" textlink="">
      <xdr:nvSpPr>
        <xdr:cNvPr id="579" name="Text Box 713"/>
        <xdr:cNvSpPr txBox="1">
          <a:spLocks noChangeArrowheads="1"/>
        </xdr:cNvSpPr>
      </xdr:nvSpPr>
      <xdr:spPr bwMode="auto">
        <a:xfrm>
          <a:off x="238125" y="4219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5</xdr:col>
      <xdr:colOff>76200</xdr:colOff>
      <xdr:row>9</xdr:row>
      <xdr:rowOff>0</xdr:rowOff>
    </xdr:from>
    <xdr:to>
      <xdr:col>5</xdr:col>
      <xdr:colOff>152400</xdr:colOff>
      <xdr:row>11</xdr:row>
      <xdr:rowOff>85725</xdr:rowOff>
    </xdr:to>
    <xdr:sp macro="" textlink="">
      <xdr:nvSpPr>
        <xdr:cNvPr id="2" name="Text Box 519"/>
        <xdr:cNvSpPr txBox="1">
          <a:spLocks noChangeArrowheads="1"/>
        </xdr:cNvSpPr>
      </xdr:nvSpPr>
      <xdr:spPr bwMode="auto">
        <a:xfrm>
          <a:off x="4048125" y="5981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9</xdr:row>
      <xdr:rowOff>0</xdr:rowOff>
    </xdr:from>
    <xdr:to>
      <xdr:col>5</xdr:col>
      <xdr:colOff>152400</xdr:colOff>
      <xdr:row>11</xdr:row>
      <xdr:rowOff>85725</xdr:rowOff>
    </xdr:to>
    <xdr:sp macro="" textlink="">
      <xdr:nvSpPr>
        <xdr:cNvPr id="3" name="Text Box 519"/>
        <xdr:cNvSpPr txBox="1">
          <a:spLocks noChangeArrowheads="1"/>
        </xdr:cNvSpPr>
      </xdr:nvSpPr>
      <xdr:spPr bwMode="auto">
        <a:xfrm>
          <a:off x="4048125" y="5981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76200</xdr:colOff>
      <xdr:row>27</xdr:row>
      <xdr:rowOff>0</xdr:rowOff>
    </xdr:from>
    <xdr:to>
      <xdr:col>5</xdr:col>
      <xdr:colOff>152400</xdr:colOff>
      <xdr:row>27</xdr:row>
      <xdr:rowOff>161925</xdr:rowOff>
    </xdr:to>
    <xdr:sp macro="" textlink="">
      <xdr:nvSpPr>
        <xdr:cNvPr id="2" name="Text Box 519"/>
        <xdr:cNvSpPr txBox="1">
          <a:spLocks noChangeArrowheads="1"/>
        </xdr:cNvSpPr>
      </xdr:nvSpPr>
      <xdr:spPr bwMode="auto">
        <a:xfrm>
          <a:off x="4133850" y="85629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76200</xdr:colOff>
      <xdr:row>27</xdr:row>
      <xdr:rowOff>0</xdr:rowOff>
    </xdr:from>
    <xdr:to>
      <xdr:col>5</xdr:col>
      <xdr:colOff>152400</xdr:colOff>
      <xdr:row>27</xdr:row>
      <xdr:rowOff>161925</xdr:rowOff>
    </xdr:to>
    <xdr:sp macro="" textlink="">
      <xdr:nvSpPr>
        <xdr:cNvPr id="3" name="Text Box 519"/>
        <xdr:cNvSpPr txBox="1">
          <a:spLocks noChangeArrowheads="1"/>
        </xdr:cNvSpPr>
      </xdr:nvSpPr>
      <xdr:spPr bwMode="auto">
        <a:xfrm>
          <a:off x="4133850" y="85629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0</xdr:colOff>
      <xdr:row>42</xdr:row>
      <xdr:rowOff>0</xdr:rowOff>
    </xdr:from>
    <xdr:ext cx="76200" cy="200025"/>
    <xdr:sp macro="" textlink="">
      <xdr:nvSpPr>
        <xdr:cNvPr id="2" name="Text Box 584"/>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3" name="Text Box 585"/>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4" name="Text Box 586"/>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5" name="Text Box 587"/>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 name="Text Box 588"/>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 name="Text Box 589"/>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 name="Text Box 590"/>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9" name="Text Box 591"/>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0" name="Text Box 597"/>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1" name="Text Box 602"/>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2" name="Text Box 603"/>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3" name="Text Box 630"/>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4" name="Text Box 668"/>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5" name="Text Box 702"/>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6" name="Text Box 703"/>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7" name="Text Box 704"/>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8" name="Text Box 705"/>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19" name="Text Box 706"/>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0" name="Text Box 707"/>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1" name="Text Box 708"/>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2" name="Text Box 709"/>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3" name="Text Box 710"/>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4" name="Text Box 711"/>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5" name="Text Box 712"/>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26" name="Text Box 713"/>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27" name="Text Box 604"/>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28" name="Text Box 605"/>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29" name="Text Box 606"/>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0" name="Text Box 607"/>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1" name="Text Box 608"/>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2" name="Text Box 609"/>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3" name="Text Box 610"/>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4" name="Text Box 611"/>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5" name="Text Box 612"/>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6" name="Text Box 613"/>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7" name="Text Box 614"/>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8" name="Text Box 584"/>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39" name="Text Box 585"/>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0" name="Text Box 586"/>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1" name="Text Box 587"/>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2" name="Text Box 588"/>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3" name="Text Box 589"/>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4" name="Text Box 590"/>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5" name="Text Box 591"/>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6" name="Text Box 597"/>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7" name="Text Box 602"/>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8" name="Text Box 603"/>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49" name="Text Box 630"/>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0" name="Text Box 668"/>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1" name="Text Box 702"/>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2" name="Text Box 703"/>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3" name="Text Box 704"/>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4" name="Text Box 705"/>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5" name="Text Box 706"/>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6" name="Text Box 707"/>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7" name="Text Box 708"/>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8" name="Text Box 709"/>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59" name="Text Box 710"/>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60" name="Text Box 711"/>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61" name="Text Box 712"/>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52400"/>
    <xdr:sp macro="" textlink="">
      <xdr:nvSpPr>
        <xdr:cNvPr id="62" name="Text Box 713"/>
        <xdr:cNvSpPr txBox="1">
          <a:spLocks noChangeArrowheads="1"/>
        </xdr:cNvSpPr>
      </xdr:nvSpPr>
      <xdr:spPr bwMode="auto">
        <a:xfrm>
          <a:off x="295275" y="1804987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3" name="Text Box 584"/>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4" name="Text Box 585"/>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5" name="Text Box 586"/>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6" name="Text Box 587"/>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7" name="Text Box 588"/>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8" name="Text Box 589"/>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69" name="Text Box 590"/>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0" name="Text Box 591"/>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1" name="Text Box 597"/>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2" name="Text Box 602"/>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3" name="Text Box 603"/>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4" name="Text Box 630"/>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5" name="Text Box 668"/>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6" name="Text Box 702"/>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7" name="Text Box 703"/>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8" name="Text Box 704"/>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79" name="Text Box 705"/>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0" name="Text Box 706"/>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1" name="Text Box 707"/>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2" name="Text Box 708"/>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3" name="Text Box 709"/>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4" name="Text Box 710"/>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5" name="Text Box 711"/>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6" name="Text Box 712"/>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200025"/>
    <xdr:sp macro="" textlink="">
      <xdr:nvSpPr>
        <xdr:cNvPr id="87" name="Text Box 713"/>
        <xdr:cNvSpPr txBox="1">
          <a:spLocks noChangeArrowheads="1"/>
        </xdr:cNvSpPr>
      </xdr:nvSpPr>
      <xdr:spPr bwMode="auto">
        <a:xfrm>
          <a:off x="295275" y="18049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88" name="Text Box 604"/>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89" name="Text Box 605"/>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0" name="Text Box 606"/>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1" name="Text Box 607"/>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2" name="Text Box 608"/>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3" name="Text Box 609"/>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4" name="Text Box 610"/>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5" name="Text Box 611"/>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6" name="Text Box 612"/>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7" name="Text Box 613"/>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42</xdr:row>
      <xdr:rowOff>0</xdr:rowOff>
    </xdr:from>
    <xdr:ext cx="76200" cy="161925"/>
    <xdr:sp macro="" textlink="">
      <xdr:nvSpPr>
        <xdr:cNvPr id="98" name="Text Box 614"/>
        <xdr:cNvSpPr txBox="1">
          <a:spLocks noChangeArrowheads="1"/>
        </xdr:cNvSpPr>
      </xdr:nvSpPr>
      <xdr:spPr bwMode="auto">
        <a:xfrm>
          <a:off x="295275" y="18049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99" name="Text Box 584"/>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0" name="Text Box 585"/>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1" name="Text Box 586"/>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2" name="Text Box 587"/>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3" name="Text Box 588"/>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4" name="Text Box 589"/>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5" name="Text Box 590"/>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6" name="Text Box 591"/>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7" name="Text Box 597"/>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8" name="Text Box 602"/>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09" name="Text Box 603"/>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0" name="Text Box 630"/>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1" name="Text Box 668"/>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2" name="Text Box 702"/>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3" name="Text Box 703"/>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4" name="Text Box 704"/>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5" name="Text Box 705"/>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6" name="Text Box 706"/>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7" name="Text Box 707"/>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8" name="Text Box 708"/>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19" name="Text Box 709"/>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20" name="Text Box 710"/>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21" name="Text Box 711"/>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22" name="Text Box 712"/>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23" name="Text Box 713"/>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24" name="Text Box 604"/>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25" name="Text Box 605"/>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26" name="Text Box 606"/>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27" name="Text Box 607"/>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28" name="Text Box 608"/>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29" name="Text Box 609"/>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0" name="Text Box 610"/>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1" name="Text Box 611"/>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2" name="Text Box 612"/>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3" name="Text Box 613"/>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4" name="Text Box 614"/>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5" name="Text Box 584"/>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6" name="Text Box 585"/>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7" name="Text Box 586"/>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8" name="Text Box 587"/>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39" name="Text Box 588"/>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0" name="Text Box 589"/>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1" name="Text Box 590"/>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2" name="Text Box 591"/>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3" name="Text Box 597"/>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4" name="Text Box 602"/>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5" name="Text Box 603"/>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6" name="Text Box 630"/>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7" name="Text Box 668"/>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8" name="Text Box 702"/>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49" name="Text Box 703"/>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0" name="Text Box 704"/>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1" name="Text Box 705"/>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2" name="Text Box 706"/>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3" name="Text Box 707"/>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4" name="Text Box 708"/>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5" name="Text Box 709"/>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6" name="Text Box 710"/>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7" name="Text Box 711"/>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8" name="Text Box 712"/>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52400"/>
    <xdr:sp macro="" textlink="">
      <xdr:nvSpPr>
        <xdr:cNvPr id="159" name="Text Box 713"/>
        <xdr:cNvSpPr txBox="1">
          <a:spLocks noChangeArrowheads="1"/>
        </xdr:cNvSpPr>
      </xdr:nvSpPr>
      <xdr:spPr bwMode="auto">
        <a:xfrm>
          <a:off x="246529" y="1498226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0" name="Text Box 584"/>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1" name="Text Box 585"/>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2" name="Text Box 586"/>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3" name="Text Box 587"/>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4" name="Text Box 588"/>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5" name="Text Box 589"/>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6" name="Text Box 590"/>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7" name="Text Box 591"/>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8" name="Text Box 597"/>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69" name="Text Box 602"/>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0" name="Text Box 603"/>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1" name="Text Box 630"/>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2" name="Text Box 668"/>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3" name="Text Box 702"/>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4" name="Text Box 703"/>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5" name="Text Box 704"/>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6" name="Text Box 705"/>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7" name="Text Box 706"/>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8" name="Text Box 707"/>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79" name="Text Box 708"/>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80" name="Text Box 709"/>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81" name="Text Box 710"/>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82" name="Text Box 711"/>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83" name="Text Box 712"/>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200025"/>
    <xdr:sp macro="" textlink="">
      <xdr:nvSpPr>
        <xdr:cNvPr id="184" name="Text Box 713"/>
        <xdr:cNvSpPr txBox="1">
          <a:spLocks noChangeArrowheads="1"/>
        </xdr:cNvSpPr>
      </xdr:nvSpPr>
      <xdr:spPr bwMode="auto">
        <a:xfrm>
          <a:off x="246529" y="1498226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85" name="Text Box 604"/>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86" name="Text Box 605"/>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87" name="Text Box 606"/>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88" name="Text Box 607"/>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89" name="Text Box 608"/>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90" name="Text Box 609"/>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91" name="Text Box 610"/>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92" name="Text Box 611"/>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93" name="Text Box 612"/>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94" name="Text Box 613"/>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48</xdr:row>
      <xdr:rowOff>0</xdr:rowOff>
    </xdr:from>
    <xdr:ext cx="76200" cy="161925"/>
    <xdr:sp macro="" textlink="">
      <xdr:nvSpPr>
        <xdr:cNvPr id="195" name="Text Box 614"/>
        <xdr:cNvSpPr txBox="1">
          <a:spLocks noChangeArrowheads="1"/>
        </xdr:cNvSpPr>
      </xdr:nvSpPr>
      <xdr:spPr bwMode="auto">
        <a:xfrm>
          <a:off x="246529" y="1498226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ed\d\Adris%20-%20Sv.%20Vid\Projekt\Troskovnik%20arhitektura%20Sv%20Vi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AKSIM-SERVER\Asistent\Documents%20and%20Settings\dfertalic\Local%20Settings\Temporary%20Internet%20Files\OLKA28\Dvorana%20Sisak%20-%20nova%20ponuda%20sok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ipcro-sbs\Mipcro\Documents%20and%20Settings\dfertalic\Local%20Settings\Temporary%20Internet%20Files\OLKA28\Dvorana%20Sisak%20-%20nova%20ponuda%20soki.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AKSIM-SERVER\Asistent\Users\ASISTENT\AppData\Local\Microsoft\Windows\Temporary%20Internet%20Files\Content.Outlook\YRG7PCMC\3%20-%20trosk_izvedbeni_skola_Sisak_11062012_BEZ%20CIJENA-ZAKLJU&#268;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arcius\d\Dokumente%20und%20Einstellungen\kdost\Lokale%20Einstellungen\Temporary%20Internet%20Files\OLK4\offen%20LIDL-Troskovnik-16-17-18-prometnice%20ograda%20i%20krajobraz.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Renato\My%20Documents\Izbor\Izbor_TR_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
      <sheetName val="Blok 47"/>
      <sheetName val="Blok 48"/>
      <sheetName val="Blok 49"/>
      <sheetName val="Blok 50"/>
    </sheetNames>
    <sheetDataSet>
      <sheetData sheetId="0"/>
      <sheetData sheetId="1">
        <row r="36">
          <cell r="G36">
            <v>0</v>
          </cell>
        </row>
      </sheetData>
      <sheetData sheetId="2"/>
      <sheetData sheetId="3">
        <row r="26">
          <cell r="G26">
            <v>0</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
      <sheetName val="Vodovod i kanalizacija"/>
      <sheetName val="Strojarske instalacije"/>
      <sheetName val="Elektro instalacije"/>
      <sheetName val="Sklonište"/>
      <sheetName val="Oprema"/>
      <sheetName val="REKAPITULACIJA"/>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
      <sheetName val="Vodovod i kanalizacija"/>
      <sheetName val="Strojarske instalacije"/>
      <sheetName val="Elektro instalacije"/>
      <sheetName val="Sklonište"/>
      <sheetName val="Oprema"/>
      <sheetName val="REKAPITULACIJA"/>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TRANICA"/>
      <sheetName val="REKAPITULACIJA"/>
      <sheetName val="SADRŽAJ I OPĆI OPIS"/>
      <sheetName val="OPĆI UVJETI"/>
      <sheetName val="1.0 GRADJ-OBRT RADOVI"/>
      <sheetName val="3.ORPEMA U SKLOPU DVORANE"/>
      <sheetName val="10.0 OKOLIŠ"/>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ija"/>
      <sheetName val="16. Prometnice"/>
      <sheetName val="17. Ograda"/>
      <sheetName val="18. Krajobraz"/>
      <sheetName val="16_ Prometnice"/>
    </sheetNames>
    <sheetDataSet>
      <sheetData sheetId="0" refreshError="1"/>
      <sheetData sheetId="1" refreshError="1">
        <row r="66">
          <cell r="G66">
            <v>81489.785000000003</v>
          </cell>
        </row>
        <row r="130">
          <cell r="G130" t="str">
            <v xml:space="preserve"> </v>
          </cell>
        </row>
        <row r="277">
          <cell r="G277" t="str">
            <v xml:space="preserve"> </v>
          </cell>
        </row>
        <row r="329">
          <cell r="G329" t="str">
            <v xml:space="preserve"> </v>
          </cell>
        </row>
      </sheetData>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_  ZEMLJANI"/>
      <sheetName val="SVE"/>
      <sheetName val="Naslovnica"/>
      <sheetName val="1.  ZEMLJANI"/>
      <sheetName val="2. BET. I ARM_BET"/>
      <sheetName val="3. ARMIRAČKI"/>
      <sheetName val="4. ZIDARSKI"/>
      <sheetName val="5. TESARSKI"/>
      <sheetName val="6. IZOLATERSKI"/>
      <sheetName val="7. FASADERSKI"/>
      <sheetName val="8. LIMARSKI"/>
      <sheetName val="9. SOB. LIČILAČKI"/>
      <sheetName val="10. KERAMIČARSKI"/>
      <sheetName val="11. PARKETARSKI"/>
      <sheetName val="12. STOLARSKI"/>
      <sheetName val="13. AL. BRAVARSKI"/>
      <sheetName val="14. PVC STOLARIJA"/>
      <sheetName val="15. OSTALI"/>
      <sheetName val="REKAPITULACIJA"/>
    </sheetNames>
    <sheetDataSet>
      <sheetData sheetId="0"/>
      <sheetData sheetId="1" refreshError="1"/>
      <sheetData sheetId="2" refreshError="1"/>
      <sheetData sheetId="3" refreshError="1"/>
      <sheetData sheetId="4"/>
      <sheetData sheetId="5"/>
      <sheetData sheetId="6" refreshError="1"/>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47"/>
  <sheetViews>
    <sheetView tabSelected="1" topLeftCell="A8" zoomScaleNormal="100" zoomScalePageLayoutView="70" workbookViewId="0">
      <selection activeCell="A8" sqref="A8"/>
    </sheetView>
  </sheetViews>
  <sheetFormatPr defaultColWidth="9.109375" defaultRowHeight="13.2"/>
  <cols>
    <col min="1" max="1" width="94.5546875" style="15" customWidth="1"/>
    <col min="2" max="5" width="9.109375" style="15"/>
    <col min="6" max="6" width="8.33203125" style="15" customWidth="1"/>
    <col min="7" max="7" width="21.88671875" style="15" customWidth="1"/>
    <col min="8" max="9" width="8.88671875" style="15" customWidth="1"/>
    <col min="10" max="16384" width="9.109375" style="15"/>
  </cols>
  <sheetData>
    <row r="1" spans="1:1" ht="57.75" customHeight="1">
      <c r="A1" s="21"/>
    </row>
    <row r="2" spans="1:1" ht="17.25" customHeight="1">
      <c r="A2" s="42"/>
    </row>
    <row r="3" spans="1:1" ht="39.6" customHeight="1">
      <c r="A3" s="43" t="s">
        <v>190</v>
      </c>
    </row>
    <row r="4" spans="1:1" ht="75.75" customHeight="1">
      <c r="A4" s="43" t="s">
        <v>485</v>
      </c>
    </row>
    <row r="5" spans="1:1" s="45" customFormat="1" ht="22.5" customHeight="1">
      <c r="A5" s="44" t="s">
        <v>56</v>
      </c>
    </row>
    <row r="6" spans="1:1" ht="15.6">
      <c r="A6" s="46"/>
    </row>
    <row r="7" spans="1:1" ht="15.6">
      <c r="A7" s="46"/>
    </row>
    <row r="23" spans="1:1">
      <c r="A23" s="47"/>
    </row>
    <row r="24" spans="1:1">
      <c r="A24" s="47"/>
    </row>
    <row r="34" spans="1:1" ht="26.25" customHeight="1"/>
    <row r="35" spans="1:1">
      <c r="A35" s="15" t="s">
        <v>52</v>
      </c>
    </row>
    <row r="36" spans="1:1" ht="16.2" customHeight="1">
      <c r="A36" s="15" t="s">
        <v>88</v>
      </c>
    </row>
    <row r="39" spans="1:1" ht="18.75" customHeight="1">
      <c r="A39" s="177" t="s">
        <v>436</v>
      </c>
    </row>
    <row r="47" spans="1:1">
      <c r="A47" s="21"/>
    </row>
  </sheetData>
  <phoneticPr fontId="0" type="noConversion"/>
  <pageMargins left="0.74803149606299213" right="0.7589285714285714" top="0.98425196850393704" bottom="0.98425196850393704" header="0.51181102362204722" footer="0.51181102362204722"/>
  <pageSetup paperSize="9" orientation="portrait" r:id="rId1"/>
  <headerFooter alignWithMargins="0">
    <oddHeader>&amp;C&amp;"Tw Cen MT,Regular"&amp;F&amp;R&amp;"Tw Cen MT,Regular"T.D.494-2/16</oddHeader>
    <oddFooter>&amp;L&amp;"Tw Cen MT,Regular"&amp;A&amp;C&amp;D&amp;R&amp;"Tw Cen MT,Regular"&amp;P</oddFooter>
  </headerFooter>
  <drawing r:id="rId2"/>
  <legacyDrawing r:id="rId3"/>
  <oleObjects>
    <mc:AlternateContent xmlns:mc="http://schemas.openxmlformats.org/markup-compatibility/2006">
      <mc:Choice Requires="x14">
        <oleObject progId="CorelDraw.Graphic.7" shapeId="13320" r:id="rId4">
          <objectPr defaultSize="0" autoPict="0" r:id="rId5">
            <anchor moveWithCells="1" sizeWithCells="1">
              <from>
                <xdr:col>0</xdr:col>
                <xdr:colOff>45720</xdr:colOff>
                <xdr:row>0</xdr:row>
                <xdr:rowOff>68580</xdr:rowOff>
              </from>
              <to>
                <xdr:col>0</xdr:col>
                <xdr:colOff>1706880</xdr:colOff>
                <xdr:row>0</xdr:row>
                <xdr:rowOff>693420</xdr:rowOff>
              </to>
            </anchor>
          </objectPr>
        </oleObject>
      </mc:Choice>
      <mc:Fallback>
        <oleObject progId="CorelDraw.Graphic.7" shapeId="13320"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K54"/>
  <sheetViews>
    <sheetView zoomScaleNormal="100" workbookViewId="0">
      <selection activeCell="B3" sqref="B3:D3"/>
    </sheetView>
  </sheetViews>
  <sheetFormatPr defaultColWidth="9.109375" defaultRowHeight="13.2"/>
  <cols>
    <col min="1" max="1" width="3.44140625" style="15" bestFit="1" customWidth="1"/>
    <col min="2" max="2" width="14.5546875" style="15" customWidth="1"/>
    <col min="3" max="3" width="14.6640625" style="15" customWidth="1"/>
    <col min="4" max="4" width="18.109375" style="15" customWidth="1"/>
    <col min="5" max="5" width="3.6640625" style="19" bestFit="1" customWidth="1"/>
    <col min="6" max="6" width="7.109375" style="15" bestFit="1" customWidth="1"/>
    <col min="7" max="7" width="2.44140625" style="15" bestFit="1" customWidth="1"/>
    <col min="8" max="8" width="9.88671875" style="15" bestFit="1" customWidth="1"/>
    <col min="9" max="9" width="12.33203125" style="375" bestFit="1" customWidth="1"/>
    <col min="10" max="11" width="0" style="15" hidden="1" customWidth="1"/>
    <col min="12" max="16384" width="9.109375" style="15"/>
  </cols>
  <sheetData>
    <row r="1" spans="1:11" ht="20.399999999999999">
      <c r="A1" s="222" t="s">
        <v>57</v>
      </c>
      <c r="B1" s="466" t="s">
        <v>58</v>
      </c>
      <c r="C1" s="466"/>
      <c r="D1" s="466"/>
      <c r="E1" s="222" t="s">
        <v>59</v>
      </c>
      <c r="F1" s="222" t="s">
        <v>60</v>
      </c>
      <c r="G1" s="222"/>
      <c r="H1" s="222" t="s">
        <v>61</v>
      </c>
      <c r="I1" s="406" t="s">
        <v>62</v>
      </c>
      <c r="J1" s="49" t="s">
        <v>61</v>
      </c>
      <c r="K1" s="50" t="s">
        <v>62</v>
      </c>
    </row>
    <row r="2" spans="1:11">
      <c r="A2" s="29" t="s">
        <v>43</v>
      </c>
      <c r="B2" s="464" t="s">
        <v>96</v>
      </c>
      <c r="C2" s="464"/>
      <c r="D2" s="464"/>
      <c r="E2" s="101"/>
      <c r="F2" s="101"/>
      <c r="G2" s="101"/>
      <c r="H2" s="101"/>
      <c r="I2" s="374"/>
      <c r="J2" s="101"/>
      <c r="K2" s="50"/>
    </row>
    <row r="3" spans="1:11" ht="252" customHeight="1">
      <c r="A3" s="29"/>
      <c r="B3" s="467" t="s">
        <v>194</v>
      </c>
      <c r="C3" s="467"/>
      <c r="D3" s="467"/>
    </row>
    <row r="4" spans="1:11">
      <c r="A4" s="29"/>
      <c r="B4" s="465" t="s">
        <v>191</v>
      </c>
      <c r="C4" s="465"/>
      <c r="D4" s="465"/>
      <c r="E4" s="380" t="s">
        <v>55</v>
      </c>
      <c r="F4" s="381">
        <f>2.8*22</f>
        <v>61.599999999999994</v>
      </c>
      <c r="G4" s="72" t="s">
        <v>3</v>
      </c>
      <c r="H4" s="259"/>
      <c r="I4" s="379"/>
    </row>
    <row r="5" spans="1:11">
      <c r="B5" s="469" t="s">
        <v>93</v>
      </c>
      <c r="C5" s="469"/>
      <c r="D5" s="469"/>
      <c r="E5" s="380" t="s">
        <v>55</v>
      </c>
      <c r="F5" s="381">
        <f>2.8*22</f>
        <v>61.599999999999994</v>
      </c>
      <c r="G5" s="47" t="s">
        <v>3</v>
      </c>
      <c r="H5" s="382"/>
      <c r="I5" s="379"/>
    </row>
    <row r="6" spans="1:11" s="18" customFormat="1" ht="12.75" customHeight="1">
      <c r="A6" s="81"/>
      <c r="B6" s="469" t="s">
        <v>94</v>
      </c>
      <c r="C6" s="469"/>
      <c r="D6" s="469"/>
      <c r="E6" s="380" t="s">
        <v>55</v>
      </c>
      <c r="F6" s="381">
        <f>2.8*2</f>
        <v>5.6</v>
      </c>
      <c r="G6" s="72" t="s">
        <v>3</v>
      </c>
      <c r="H6" s="259"/>
      <c r="I6" s="379"/>
    </row>
    <row r="7" spans="1:11" s="18" customFormat="1">
      <c r="A7" s="81"/>
      <c r="B7" s="469" t="s">
        <v>95</v>
      </c>
      <c r="C7" s="469"/>
      <c r="D7" s="469"/>
      <c r="E7" s="380" t="s">
        <v>55</v>
      </c>
      <c r="F7" s="381">
        <f>2.8*20</f>
        <v>56</v>
      </c>
      <c r="G7" s="47" t="s">
        <v>3</v>
      </c>
      <c r="H7" s="382"/>
      <c r="I7" s="379"/>
    </row>
    <row r="8" spans="1:11" s="18" customFormat="1" ht="30" customHeight="1">
      <c r="A8" s="81"/>
      <c r="B8" s="469" t="s">
        <v>383</v>
      </c>
      <c r="C8" s="469"/>
      <c r="D8" s="469"/>
      <c r="E8" s="380" t="s">
        <v>55</v>
      </c>
      <c r="F8" s="381">
        <v>170</v>
      </c>
      <c r="G8" s="47" t="s">
        <v>3</v>
      </c>
      <c r="H8" s="382"/>
      <c r="I8" s="379"/>
    </row>
    <row r="9" spans="1:11" s="18" customFormat="1" ht="94.5" customHeight="1">
      <c r="A9" s="29" t="s">
        <v>44</v>
      </c>
      <c r="B9" s="470" t="s">
        <v>407</v>
      </c>
      <c r="C9" s="470"/>
      <c r="D9" s="470"/>
      <c r="E9" s="383" t="s">
        <v>6</v>
      </c>
      <c r="F9" s="280">
        <f>6500*3</f>
        <v>19500</v>
      </c>
      <c r="G9" s="280" t="s">
        <v>3</v>
      </c>
      <c r="H9" s="382"/>
      <c r="I9" s="379"/>
    </row>
    <row r="10" spans="1:11" s="18" customFormat="1">
      <c r="A10" s="80"/>
      <c r="B10" s="109"/>
      <c r="C10" s="109"/>
      <c r="D10" s="109"/>
      <c r="E10" s="94"/>
      <c r="F10" s="95"/>
      <c r="G10" s="96"/>
      <c r="H10" s="97"/>
      <c r="I10" s="376"/>
      <c r="J10" s="92"/>
      <c r="K10" s="92"/>
    </row>
    <row r="11" spans="1:11" s="18" customFormat="1" ht="12.75" customHeight="1">
      <c r="A11" s="81"/>
      <c r="B11" s="82"/>
      <c r="C11" s="82"/>
      <c r="D11" s="83"/>
      <c r="E11" s="84"/>
      <c r="F11" s="85"/>
      <c r="G11" s="86"/>
      <c r="H11" s="87"/>
      <c r="I11" s="377"/>
    </row>
    <row r="12" spans="1:11" ht="15" customHeight="1">
      <c r="B12" s="468" t="s">
        <v>79</v>
      </c>
      <c r="C12" s="468"/>
      <c r="D12" s="468"/>
      <c r="E12" s="28"/>
      <c r="F12" s="60"/>
      <c r="G12" s="60"/>
      <c r="I12" s="378">
        <f>SUM(I2:I9)</f>
        <v>0</v>
      </c>
    </row>
    <row r="13" spans="1:11">
      <c r="E13" s="20"/>
      <c r="F13" s="47"/>
      <c r="G13" s="32"/>
    </row>
    <row r="14" spans="1:11">
      <c r="A14" s="29"/>
      <c r="B14" s="33"/>
      <c r="C14" s="33"/>
      <c r="D14" s="33"/>
      <c r="E14" s="20"/>
      <c r="F14" s="32"/>
      <c r="G14" s="32"/>
    </row>
    <row r="15" spans="1:11">
      <c r="B15" s="18"/>
      <c r="C15" s="18"/>
      <c r="D15" s="18"/>
    </row>
    <row r="17" spans="1:9">
      <c r="B17" s="18"/>
      <c r="C17" s="18"/>
      <c r="D17" s="18"/>
    </row>
    <row r="19" spans="1:9">
      <c r="A19" s="29"/>
    </row>
    <row r="20" spans="1:9">
      <c r="A20" s="29"/>
      <c r="B20" s="102"/>
      <c r="C20" s="102"/>
      <c r="D20" s="102"/>
      <c r="E20" s="102"/>
      <c r="F20" s="35"/>
      <c r="G20" s="32"/>
    </row>
    <row r="21" spans="1:9">
      <c r="A21" s="29"/>
      <c r="B21" s="33"/>
      <c r="C21" s="33"/>
      <c r="D21" s="33"/>
      <c r="E21" s="33"/>
      <c r="F21" s="36"/>
      <c r="G21" s="32"/>
    </row>
    <row r="22" spans="1:9">
      <c r="A22" s="29"/>
      <c r="B22" s="33"/>
      <c r="C22" s="33"/>
      <c r="D22" s="33"/>
      <c r="E22" s="33"/>
      <c r="F22" s="32"/>
      <c r="G22" s="32"/>
    </row>
    <row r="23" spans="1:9">
      <c r="A23" s="29"/>
      <c r="B23" s="33"/>
      <c r="C23" s="33"/>
      <c r="D23" s="33"/>
      <c r="E23" s="33"/>
      <c r="F23" s="32"/>
      <c r="G23" s="32"/>
    </row>
    <row r="24" spans="1:9">
      <c r="A24" s="29"/>
      <c r="B24" s="33"/>
      <c r="C24" s="33"/>
      <c r="D24" s="33"/>
      <c r="E24" s="33"/>
      <c r="F24" s="32"/>
      <c r="G24" s="32"/>
    </row>
    <row r="25" spans="1:9">
      <c r="B25" s="33"/>
      <c r="C25" s="33"/>
      <c r="D25" s="33"/>
      <c r="E25" s="33"/>
      <c r="G25" s="32"/>
    </row>
    <row r="26" spans="1:9">
      <c r="B26" s="33"/>
      <c r="C26" s="33"/>
      <c r="D26" s="33"/>
      <c r="E26" s="33"/>
      <c r="F26" s="32"/>
      <c r="G26" s="32"/>
    </row>
    <row r="27" spans="1:9">
      <c r="B27" s="33"/>
      <c r="C27" s="33"/>
      <c r="D27" s="33"/>
      <c r="E27" s="33"/>
      <c r="F27" s="32"/>
      <c r="G27" s="32"/>
    </row>
    <row r="28" spans="1:9">
      <c r="B28" s="33"/>
      <c r="C28" s="33"/>
      <c r="D28" s="33"/>
      <c r="E28" s="33"/>
      <c r="F28" s="32"/>
      <c r="G28" s="32"/>
    </row>
    <row r="29" spans="1:9">
      <c r="B29" s="33"/>
      <c r="C29" s="33"/>
      <c r="D29" s="33"/>
      <c r="E29" s="33"/>
      <c r="F29" s="32"/>
    </row>
    <row r="30" spans="1:9">
      <c r="A30" s="21"/>
      <c r="B30" s="33"/>
      <c r="C30" s="33"/>
      <c r="D30" s="33"/>
      <c r="E30" s="33"/>
      <c r="F30" s="56"/>
      <c r="G30" s="56"/>
      <c r="H30" s="21"/>
      <c r="I30" s="379"/>
    </row>
    <row r="31" spans="1:9">
      <c r="A31" s="58"/>
      <c r="B31" s="33"/>
      <c r="C31" s="33"/>
      <c r="D31" s="33"/>
      <c r="E31" s="33"/>
      <c r="F31" s="56"/>
      <c r="G31" s="56"/>
      <c r="H31" s="21"/>
      <c r="I31" s="379"/>
    </row>
    <row r="32" spans="1:9">
      <c r="A32" s="58"/>
      <c r="B32" s="33"/>
      <c r="C32" s="33"/>
      <c r="D32" s="33"/>
      <c r="E32" s="33"/>
      <c r="F32" s="56"/>
      <c r="G32" s="56"/>
      <c r="H32" s="21"/>
      <c r="I32" s="379"/>
    </row>
    <row r="33" spans="1:9">
      <c r="A33" s="59"/>
      <c r="B33" s="33"/>
      <c r="C33" s="33"/>
      <c r="D33" s="33"/>
      <c r="E33" s="33"/>
      <c r="F33" s="56"/>
      <c r="G33" s="56"/>
      <c r="H33" s="21"/>
      <c r="I33" s="379"/>
    </row>
    <row r="34" spans="1:9">
      <c r="A34" s="60"/>
      <c r="B34" s="33"/>
      <c r="C34" s="33"/>
      <c r="D34" s="33"/>
      <c r="E34" s="33"/>
      <c r="F34" s="60"/>
      <c r="G34" s="60"/>
      <c r="H34" s="21"/>
      <c r="I34" s="379"/>
    </row>
    <row r="35" spans="1:9">
      <c r="A35" s="60"/>
      <c r="B35" s="33"/>
      <c r="C35" s="33"/>
      <c r="D35" s="33"/>
      <c r="E35" s="33"/>
      <c r="F35" s="60"/>
      <c r="G35" s="60"/>
      <c r="H35" s="21"/>
      <c r="I35" s="379"/>
    </row>
    <row r="36" spans="1:9">
      <c r="A36" s="21"/>
      <c r="B36" s="21"/>
      <c r="C36" s="21"/>
      <c r="D36" s="21"/>
      <c r="E36" s="57"/>
      <c r="F36" s="21"/>
      <c r="G36" s="21"/>
      <c r="H36" s="21"/>
      <c r="I36" s="379"/>
    </row>
    <row r="37" spans="1:9">
      <c r="A37" s="21"/>
      <c r="B37" s="21"/>
      <c r="C37" s="21"/>
      <c r="D37" s="21"/>
      <c r="E37" s="57"/>
      <c r="F37" s="21"/>
      <c r="G37" s="21"/>
      <c r="H37" s="21"/>
      <c r="I37" s="379"/>
    </row>
    <row r="54" spans="1:1">
      <c r="A54" s="21"/>
    </row>
  </sheetData>
  <mergeCells count="10">
    <mergeCell ref="B2:D2"/>
    <mergeCell ref="B4:D4"/>
    <mergeCell ref="B1:D1"/>
    <mergeCell ref="B3:D3"/>
    <mergeCell ref="B12:D12"/>
    <mergeCell ref="B6:D6"/>
    <mergeCell ref="B5:D5"/>
    <mergeCell ref="B7:D7"/>
    <mergeCell ref="B9:D9"/>
    <mergeCell ref="B8:D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I5"/>
  <sheetViews>
    <sheetView workbookViewId="0">
      <selection activeCell="H24" sqref="H24"/>
    </sheetView>
  </sheetViews>
  <sheetFormatPr defaultRowHeight="13.2"/>
  <sheetData>
    <row r="1" spans="1:9" ht="21" customHeight="1"/>
    <row r="2" spans="1:9" ht="116.25" customHeight="1">
      <c r="A2" s="6" t="s">
        <v>40</v>
      </c>
      <c r="B2" s="471" t="s">
        <v>0</v>
      </c>
      <c r="C2" s="471"/>
      <c r="D2" s="471"/>
      <c r="E2" s="1" t="s">
        <v>6</v>
      </c>
      <c r="F2" s="2">
        <v>38</v>
      </c>
      <c r="G2" s="2" t="s">
        <v>13</v>
      </c>
      <c r="H2" s="3">
        <v>225</v>
      </c>
      <c r="I2" s="3">
        <f>F2*H2</f>
        <v>8550</v>
      </c>
    </row>
    <row r="3" spans="1:9" ht="167.25" customHeight="1">
      <c r="A3" s="6" t="s">
        <v>41</v>
      </c>
      <c r="B3" s="471" t="s">
        <v>1</v>
      </c>
      <c r="C3" s="471"/>
      <c r="D3" s="471"/>
      <c r="E3" s="1" t="s">
        <v>11</v>
      </c>
      <c r="F3" s="2">
        <v>35</v>
      </c>
      <c r="G3" s="2" t="s">
        <v>13</v>
      </c>
      <c r="H3" s="3">
        <v>15</v>
      </c>
      <c r="I3" s="3">
        <f>F3*H3</f>
        <v>525</v>
      </c>
    </row>
    <row r="4" spans="1:9">
      <c r="A4" s="4"/>
      <c r="B4" s="4"/>
      <c r="C4" s="4"/>
      <c r="D4" s="4"/>
      <c r="E4" s="4"/>
      <c r="F4" s="4"/>
      <c r="G4" s="4"/>
      <c r="H4" s="4"/>
      <c r="I4" s="4"/>
    </row>
    <row r="5" spans="1:9">
      <c r="A5" s="4"/>
      <c r="B5" s="472" t="s">
        <v>42</v>
      </c>
      <c r="C5" s="472"/>
      <c r="D5" s="472"/>
      <c r="E5" s="472"/>
      <c r="F5" s="4"/>
      <c r="G5" s="4"/>
      <c r="H5" s="4"/>
      <c r="I5" s="3">
        <f>SUM(I2:I4)</f>
        <v>9075</v>
      </c>
    </row>
  </sheetData>
  <mergeCells count="3">
    <mergeCell ref="B2:D2"/>
    <mergeCell ref="B3:D3"/>
    <mergeCell ref="B5:E5"/>
  </mergeCells>
  <phoneticPr fontId="0" type="noConversion"/>
  <pageMargins left="0.75" right="0.75" top="1" bottom="1" header="0.5" footer="0.5"/>
  <pageSetup paperSize="9" orientation="portrait" r:id="rId1"/>
  <headerFooter alignWithMargins="0">
    <oddHeader>&amp;L&amp;"Arial,Bold"
&amp;A&amp;C&amp;F&amp;R
T.D.38-04/01</oddHeader>
    <oddFooter>&amp;L&amp;Z&amp;R&amp;P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B2:H56"/>
  <sheetViews>
    <sheetView view="pageLayout" zoomScaleNormal="100" workbookViewId="0">
      <selection activeCell="I22" sqref="I22"/>
    </sheetView>
  </sheetViews>
  <sheetFormatPr defaultColWidth="9.109375" defaultRowHeight="13.2"/>
  <cols>
    <col min="1" max="7" width="9.109375" style="15"/>
    <col min="8" max="9" width="8.88671875" style="15" customWidth="1"/>
    <col min="10" max="16384" width="9.109375" style="15"/>
  </cols>
  <sheetData>
    <row r="2" spans="2:8" ht="12.75" customHeight="1">
      <c r="B2" s="459" t="s">
        <v>97</v>
      </c>
      <c r="C2" s="459"/>
      <c r="D2" s="459"/>
      <c r="E2" s="459"/>
      <c r="F2" s="459"/>
      <c r="G2" s="459"/>
      <c r="H2" s="459"/>
    </row>
    <row r="3" spans="2:8">
      <c r="B3" s="459"/>
      <c r="C3" s="459"/>
      <c r="D3" s="459"/>
      <c r="E3" s="459"/>
      <c r="F3" s="459"/>
      <c r="G3" s="459"/>
      <c r="H3" s="459"/>
    </row>
    <row r="4" spans="2:8">
      <c r="B4" s="459"/>
      <c r="C4" s="459"/>
      <c r="D4" s="459"/>
      <c r="E4" s="459"/>
      <c r="F4" s="459"/>
      <c r="G4" s="459"/>
      <c r="H4" s="459"/>
    </row>
    <row r="5" spans="2:8">
      <c r="B5" s="459"/>
      <c r="C5" s="459"/>
      <c r="D5" s="459"/>
      <c r="E5" s="459"/>
      <c r="F5" s="459"/>
      <c r="G5" s="459"/>
      <c r="H5" s="459"/>
    </row>
    <row r="6" spans="2:8">
      <c r="B6" s="459"/>
      <c r="C6" s="459"/>
      <c r="D6" s="459"/>
      <c r="E6" s="459"/>
      <c r="F6" s="459"/>
      <c r="G6" s="459"/>
      <c r="H6" s="459"/>
    </row>
    <row r="7" spans="2:8">
      <c r="B7" s="459"/>
      <c r="C7" s="459"/>
      <c r="D7" s="459"/>
      <c r="E7" s="459"/>
      <c r="F7" s="459"/>
      <c r="G7" s="459"/>
      <c r="H7" s="459"/>
    </row>
    <row r="8" spans="2:8">
      <c r="B8" s="459"/>
      <c r="C8" s="459"/>
      <c r="D8" s="459"/>
      <c r="E8" s="459"/>
      <c r="F8" s="459"/>
      <c r="G8" s="459"/>
      <c r="H8" s="459"/>
    </row>
    <row r="9" spans="2:8">
      <c r="B9" s="459"/>
      <c r="C9" s="459"/>
      <c r="D9" s="459"/>
      <c r="E9" s="459"/>
      <c r="F9" s="459"/>
      <c r="G9" s="459"/>
      <c r="H9" s="459"/>
    </row>
    <row r="10" spans="2:8">
      <c r="B10" s="459"/>
      <c r="C10" s="459"/>
      <c r="D10" s="459"/>
      <c r="E10" s="459"/>
      <c r="F10" s="459"/>
      <c r="G10" s="459"/>
      <c r="H10" s="459"/>
    </row>
    <row r="11" spans="2:8">
      <c r="B11" s="459"/>
      <c r="C11" s="459"/>
      <c r="D11" s="459"/>
      <c r="E11" s="459"/>
      <c r="F11" s="459"/>
      <c r="G11" s="459"/>
      <c r="H11" s="459"/>
    </row>
    <row r="12" spans="2:8">
      <c r="B12" s="459"/>
      <c r="C12" s="459"/>
      <c r="D12" s="459"/>
      <c r="E12" s="459"/>
      <c r="F12" s="459"/>
      <c r="G12" s="459"/>
      <c r="H12" s="459"/>
    </row>
    <row r="13" spans="2:8">
      <c r="B13" s="459"/>
      <c r="C13" s="459"/>
      <c r="D13" s="459"/>
      <c r="E13" s="459"/>
      <c r="F13" s="459"/>
      <c r="G13" s="459"/>
      <c r="H13" s="459"/>
    </row>
    <row r="14" spans="2:8">
      <c r="B14" s="459"/>
      <c r="C14" s="459"/>
      <c r="D14" s="459"/>
      <c r="E14" s="459"/>
      <c r="F14" s="459"/>
      <c r="G14" s="459"/>
      <c r="H14" s="459"/>
    </row>
    <row r="15" spans="2:8">
      <c r="B15" s="459"/>
      <c r="C15" s="459"/>
      <c r="D15" s="459"/>
      <c r="E15" s="459"/>
      <c r="F15" s="459"/>
      <c r="G15" s="459"/>
      <c r="H15" s="459"/>
    </row>
    <row r="16" spans="2:8">
      <c r="B16" s="459"/>
      <c r="C16" s="459"/>
      <c r="D16" s="459"/>
      <c r="E16" s="459"/>
      <c r="F16" s="459"/>
      <c r="G16" s="459"/>
      <c r="H16" s="459"/>
    </row>
    <row r="17" spans="2:8">
      <c r="B17" s="459"/>
      <c r="C17" s="459"/>
      <c r="D17" s="459"/>
      <c r="E17" s="459"/>
      <c r="F17" s="459"/>
      <c r="G17" s="459"/>
      <c r="H17" s="459"/>
    </row>
    <row r="18" spans="2:8">
      <c r="B18" s="459"/>
      <c r="C18" s="459"/>
      <c r="D18" s="459"/>
      <c r="E18" s="459"/>
      <c r="F18" s="459"/>
      <c r="G18" s="459"/>
      <c r="H18" s="459"/>
    </row>
    <row r="19" spans="2:8">
      <c r="B19" s="459"/>
      <c r="C19" s="459"/>
      <c r="D19" s="459"/>
      <c r="E19" s="459"/>
      <c r="F19" s="459"/>
      <c r="G19" s="459"/>
      <c r="H19" s="459"/>
    </row>
    <row r="20" spans="2:8">
      <c r="B20" s="459"/>
      <c r="C20" s="459"/>
      <c r="D20" s="459"/>
      <c r="E20" s="459"/>
      <c r="F20" s="459"/>
      <c r="G20" s="459"/>
      <c r="H20" s="459"/>
    </row>
    <row r="21" spans="2:8">
      <c r="B21" s="459"/>
      <c r="C21" s="459"/>
      <c r="D21" s="459"/>
      <c r="E21" s="459"/>
      <c r="F21" s="459"/>
      <c r="G21" s="459"/>
      <c r="H21" s="459"/>
    </row>
    <row r="22" spans="2:8">
      <c r="B22" s="459"/>
      <c r="C22" s="459"/>
      <c r="D22" s="459"/>
      <c r="E22" s="459"/>
      <c r="F22" s="459"/>
      <c r="G22" s="459"/>
      <c r="H22" s="459"/>
    </row>
    <row r="23" spans="2:8">
      <c r="B23" s="459"/>
      <c r="C23" s="459"/>
      <c r="D23" s="459"/>
      <c r="E23" s="459"/>
      <c r="F23" s="459"/>
      <c r="G23" s="459"/>
      <c r="H23" s="459"/>
    </row>
    <row r="24" spans="2:8">
      <c r="B24" s="459"/>
      <c r="C24" s="459"/>
      <c r="D24" s="459"/>
      <c r="E24" s="459"/>
      <c r="F24" s="459"/>
      <c r="G24" s="459"/>
      <c r="H24" s="459"/>
    </row>
    <row r="25" spans="2:8">
      <c r="B25" s="459"/>
      <c r="C25" s="459"/>
      <c r="D25" s="459"/>
      <c r="E25" s="459"/>
      <c r="F25" s="459"/>
      <c r="G25" s="459"/>
      <c r="H25" s="459"/>
    </row>
    <row r="26" spans="2:8">
      <c r="B26" s="459"/>
      <c r="C26" s="459"/>
      <c r="D26" s="459"/>
      <c r="E26" s="459"/>
      <c r="F26" s="459"/>
      <c r="G26" s="459"/>
      <c r="H26" s="459"/>
    </row>
    <row r="27" spans="2:8">
      <c r="B27" s="459"/>
      <c r="C27" s="459"/>
      <c r="D27" s="459"/>
      <c r="E27" s="459"/>
      <c r="F27" s="459"/>
      <c r="G27" s="459"/>
      <c r="H27" s="459"/>
    </row>
    <row r="28" spans="2:8">
      <c r="B28" s="459"/>
      <c r="C28" s="459"/>
      <c r="D28" s="459"/>
      <c r="E28" s="459"/>
      <c r="F28" s="459"/>
      <c r="G28" s="459"/>
      <c r="H28" s="459"/>
    </row>
    <row r="29" spans="2:8">
      <c r="B29" s="459"/>
      <c r="C29" s="459"/>
      <c r="D29" s="459"/>
      <c r="E29" s="459"/>
      <c r="F29" s="459"/>
      <c r="G29" s="459"/>
      <c r="H29" s="459"/>
    </row>
    <row r="30" spans="2:8">
      <c r="B30" s="459"/>
      <c r="C30" s="459"/>
      <c r="D30" s="459"/>
      <c r="E30" s="459"/>
      <c r="F30" s="459"/>
      <c r="G30" s="459"/>
      <c r="H30" s="459"/>
    </row>
    <row r="31" spans="2:8">
      <c r="B31" s="459"/>
      <c r="C31" s="459"/>
      <c r="D31" s="459"/>
      <c r="E31" s="459"/>
      <c r="F31" s="459"/>
      <c r="G31" s="459"/>
      <c r="H31" s="459"/>
    </row>
    <row r="32" spans="2:8">
      <c r="B32" s="459"/>
      <c r="C32" s="459"/>
      <c r="D32" s="459"/>
      <c r="E32" s="459"/>
      <c r="F32" s="459"/>
      <c r="G32" s="459"/>
      <c r="H32" s="459"/>
    </row>
    <row r="33" spans="2:8">
      <c r="B33" s="459"/>
      <c r="C33" s="459"/>
      <c r="D33" s="459"/>
      <c r="E33" s="459"/>
      <c r="F33" s="459"/>
      <c r="G33" s="459"/>
      <c r="H33" s="459"/>
    </row>
    <row r="34" spans="2:8">
      <c r="B34" s="459"/>
      <c r="C34" s="459"/>
      <c r="D34" s="459"/>
      <c r="E34" s="459"/>
      <c r="F34" s="459"/>
      <c r="G34" s="459"/>
      <c r="H34" s="459"/>
    </row>
    <row r="35" spans="2:8">
      <c r="B35" s="459"/>
      <c r="C35" s="459"/>
      <c r="D35" s="459"/>
      <c r="E35" s="459"/>
      <c r="F35" s="459"/>
      <c r="G35" s="459"/>
      <c r="H35" s="459"/>
    </row>
    <row r="36" spans="2:8">
      <c r="B36" s="459"/>
      <c r="C36" s="459"/>
      <c r="D36" s="459"/>
      <c r="E36" s="459"/>
      <c r="F36" s="459"/>
      <c r="G36" s="459"/>
      <c r="H36" s="459"/>
    </row>
    <row r="37" spans="2:8">
      <c r="B37" s="459"/>
      <c r="C37" s="459"/>
      <c r="D37" s="459"/>
      <c r="E37" s="459"/>
      <c r="F37" s="459"/>
      <c r="G37" s="459"/>
      <c r="H37" s="459"/>
    </row>
    <row r="38" spans="2:8">
      <c r="B38" s="459"/>
      <c r="C38" s="459"/>
      <c r="D38" s="459"/>
      <c r="E38" s="459"/>
      <c r="F38" s="459"/>
      <c r="G38" s="459"/>
      <c r="H38" s="459"/>
    </row>
    <row r="39" spans="2:8">
      <c r="B39" s="459"/>
      <c r="C39" s="459"/>
      <c r="D39" s="459"/>
      <c r="E39" s="459"/>
      <c r="F39" s="459"/>
      <c r="G39" s="459"/>
      <c r="H39" s="459"/>
    </row>
    <row r="40" spans="2:8">
      <c r="B40" s="459"/>
      <c r="C40" s="459"/>
      <c r="D40" s="459"/>
      <c r="E40" s="459"/>
      <c r="F40" s="459"/>
      <c r="G40" s="459"/>
      <c r="H40" s="459"/>
    </row>
    <row r="41" spans="2:8">
      <c r="B41" s="459"/>
      <c r="C41" s="459"/>
      <c r="D41" s="459"/>
      <c r="E41" s="459"/>
      <c r="F41" s="459"/>
      <c r="G41" s="459"/>
      <c r="H41" s="459"/>
    </row>
    <row r="42" spans="2:8">
      <c r="B42" s="459"/>
      <c r="C42" s="459"/>
      <c r="D42" s="459"/>
      <c r="E42" s="459"/>
      <c r="F42" s="459"/>
      <c r="G42" s="459"/>
      <c r="H42" s="459"/>
    </row>
    <row r="43" spans="2:8">
      <c r="B43" s="459"/>
      <c r="C43" s="459"/>
      <c r="D43" s="459"/>
      <c r="E43" s="459"/>
      <c r="F43" s="459"/>
      <c r="G43" s="459"/>
      <c r="H43" s="459"/>
    </row>
    <row r="44" spans="2:8">
      <c r="B44" s="459"/>
      <c r="C44" s="459"/>
      <c r="D44" s="459"/>
      <c r="E44" s="459"/>
      <c r="F44" s="459"/>
      <c r="G44" s="459"/>
      <c r="H44" s="459"/>
    </row>
    <row r="45" spans="2:8">
      <c r="B45" s="459"/>
      <c r="C45" s="459"/>
      <c r="D45" s="459"/>
      <c r="E45" s="459"/>
      <c r="F45" s="459"/>
      <c r="G45" s="459"/>
      <c r="H45" s="459"/>
    </row>
    <row r="46" spans="2:8">
      <c r="B46" s="459"/>
      <c r="C46" s="459"/>
      <c r="D46" s="459"/>
      <c r="E46" s="459"/>
      <c r="F46" s="459"/>
      <c r="G46" s="459"/>
      <c r="H46" s="459"/>
    </row>
    <row r="47" spans="2:8">
      <c r="B47" s="459"/>
      <c r="C47" s="459"/>
      <c r="D47" s="459"/>
      <c r="E47" s="459"/>
      <c r="F47" s="459"/>
      <c r="G47" s="459"/>
      <c r="H47" s="459"/>
    </row>
    <row r="48" spans="2:8">
      <c r="B48" s="459"/>
      <c r="C48" s="459"/>
      <c r="D48" s="459"/>
      <c r="E48" s="459"/>
      <c r="F48" s="459"/>
      <c r="G48" s="459"/>
      <c r="H48" s="459"/>
    </row>
    <row r="49" spans="2:8">
      <c r="B49" s="459"/>
      <c r="C49" s="459"/>
      <c r="D49" s="459"/>
      <c r="E49" s="459"/>
      <c r="F49" s="459"/>
      <c r="G49" s="459"/>
      <c r="H49" s="459"/>
    </row>
    <row r="50" spans="2:8">
      <c r="B50" s="459"/>
      <c r="C50" s="459"/>
      <c r="D50" s="459"/>
      <c r="E50" s="459"/>
      <c r="F50" s="459"/>
      <c r="G50" s="459"/>
      <c r="H50" s="459"/>
    </row>
    <row r="51" spans="2:8">
      <c r="B51" s="459"/>
      <c r="C51" s="459"/>
      <c r="D51" s="459"/>
      <c r="E51" s="459"/>
      <c r="F51" s="459"/>
      <c r="G51" s="459"/>
      <c r="H51" s="459"/>
    </row>
    <row r="52" spans="2:8">
      <c r="B52" s="459"/>
      <c r="C52" s="459"/>
      <c r="D52" s="459"/>
      <c r="E52" s="459"/>
      <c r="F52" s="459"/>
      <c r="G52" s="459"/>
      <c r="H52" s="459"/>
    </row>
    <row r="53" spans="2:8">
      <c r="B53" s="459"/>
      <c r="C53" s="459"/>
      <c r="D53" s="459"/>
      <c r="E53" s="459"/>
      <c r="F53" s="459"/>
      <c r="G53" s="459"/>
      <c r="H53" s="459"/>
    </row>
    <row r="54" spans="2:8">
      <c r="B54" s="459"/>
      <c r="C54" s="459"/>
      <c r="D54" s="459"/>
      <c r="E54" s="459"/>
      <c r="F54" s="459"/>
      <c r="G54" s="459"/>
      <c r="H54" s="459"/>
    </row>
    <row r="55" spans="2:8">
      <c r="B55" s="459"/>
      <c r="C55" s="459"/>
      <c r="D55" s="459"/>
      <c r="E55" s="459"/>
      <c r="F55" s="459"/>
      <c r="G55" s="459"/>
      <c r="H55" s="459"/>
    </row>
    <row r="56" spans="2:8">
      <c r="B56" s="459"/>
      <c r="C56" s="459"/>
      <c r="D56" s="459"/>
      <c r="E56" s="459"/>
      <c r="F56" s="459"/>
      <c r="G56" s="459"/>
      <c r="H56" s="459"/>
    </row>
  </sheetData>
  <mergeCells count="1">
    <mergeCell ref="B2:H56"/>
  </mergeCells>
  <phoneticPr fontId="11" type="noConversion"/>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topLeftCell="A4" zoomScaleNormal="100" zoomScalePageLayoutView="102" workbookViewId="0">
      <selection activeCell="H7" sqref="H7"/>
    </sheetView>
  </sheetViews>
  <sheetFormatPr defaultColWidth="9.109375" defaultRowHeight="13.2"/>
  <cols>
    <col min="1" max="1" width="3.6640625" style="156" customWidth="1"/>
    <col min="2" max="2" width="10.88671875" style="156" bestFit="1" customWidth="1"/>
    <col min="3" max="3" width="11.88671875" style="156" customWidth="1"/>
    <col min="4" max="4" width="25" style="156" customWidth="1"/>
    <col min="5" max="5" width="4.33203125" style="156" bestFit="1" customWidth="1"/>
    <col min="6" max="6" width="7.88671875" style="79" customWidth="1"/>
    <col min="7" max="7" width="2" style="156" customWidth="1"/>
    <col min="8" max="8" width="8.6640625" style="150" customWidth="1"/>
    <col min="9" max="9" width="15.5546875" style="258" customWidth="1"/>
    <col min="10" max="11" width="0" style="156" hidden="1" customWidth="1"/>
    <col min="12" max="16384" width="9.109375" style="156"/>
  </cols>
  <sheetData>
    <row r="1" spans="1:9" ht="20.399999999999999">
      <c r="A1" s="171" t="s">
        <v>57</v>
      </c>
      <c r="B1" s="466" t="s">
        <v>58</v>
      </c>
      <c r="C1" s="466"/>
      <c r="D1" s="466"/>
      <c r="E1" s="222" t="s">
        <v>59</v>
      </c>
      <c r="F1" s="222" t="s">
        <v>60</v>
      </c>
      <c r="G1" s="222"/>
      <c r="H1" s="173" t="s">
        <v>61</v>
      </c>
      <c r="I1" s="405" t="s">
        <v>62</v>
      </c>
    </row>
    <row r="2" spans="1:9">
      <c r="A2" s="104"/>
      <c r="B2" s="142"/>
      <c r="C2" s="142"/>
      <c r="D2" s="142"/>
      <c r="E2" s="34"/>
      <c r="F2" s="155"/>
      <c r="G2" s="160"/>
      <c r="H2" s="129"/>
      <c r="I2" s="271"/>
    </row>
    <row r="3" spans="1:9" ht="156.75" customHeight="1">
      <c r="A3" s="104" t="s">
        <v>43</v>
      </c>
      <c r="B3" s="459" t="s">
        <v>192</v>
      </c>
      <c r="C3" s="459"/>
      <c r="D3" s="459"/>
      <c r="E3" s="47"/>
      <c r="F3" s="47"/>
      <c r="G3" s="47"/>
      <c r="H3" s="151"/>
      <c r="I3" s="273"/>
    </row>
    <row r="4" spans="1:9">
      <c r="A4" s="104"/>
      <c r="B4" s="137"/>
      <c r="C4" s="137"/>
      <c r="D4" s="127" t="s">
        <v>151</v>
      </c>
      <c r="E4" s="47" t="s">
        <v>9</v>
      </c>
      <c r="F4" s="277">
        <v>2</v>
      </c>
      <c r="G4" s="47" t="s">
        <v>3</v>
      </c>
      <c r="H4" s="151"/>
      <c r="I4" s="273"/>
    </row>
    <row r="5" spans="1:9">
      <c r="A5" s="104"/>
      <c r="B5" s="127"/>
      <c r="C5" s="137"/>
      <c r="D5" s="127" t="s">
        <v>152</v>
      </c>
      <c r="E5" s="47" t="s">
        <v>9</v>
      </c>
      <c r="F5" s="277">
        <v>1</v>
      </c>
      <c r="G5" s="47" t="s">
        <v>3</v>
      </c>
      <c r="H5" s="151"/>
      <c r="I5" s="273"/>
    </row>
    <row r="6" spans="1:9">
      <c r="A6" s="104"/>
      <c r="B6" s="127"/>
      <c r="C6" s="137"/>
      <c r="D6" s="127"/>
      <c r="E6" s="47"/>
      <c r="F6" s="277"/>
      <c r="G6" s="47"/>
      <c r="H6" s="151"/>
      <c r="I6" s="273"/>
    </row>
    <row r="7" spans="1:9" ht="258.75" customHeight="1">
      <c r="A7" s="104" t="s">
        <v>44</v>
      </c>
      <c r="B7" s="470" t="s">
        <v>486</v>
      </c>
      <c r="C7" s="470"/>
      <c r="D7" s="470"/>
      <c r="E7" s="47" t="s">
        <v>9</v>
      </c>
      <c r="F7" s="277">
        <v>3</v>
      </c>
      <c r="G7" s="47" t="s">
        <v>3</v>
      </c>
      <c r="H7" s="151"/>
      <c r="I7" s="273"/>
    </row>
    <row r="8" spans="1:9" ht="120.75" customHeight="1">
      <c r="A8" s="104" t="s">
        <v>45</v>
      </c>
      <c r="B8" s="470" t="s">
        <v>437</v>
      </c>
      <c r="C8" s="470"/>
      <c r="D8" s="470"/>
      <c r="E8" s="47" t="s">
        <v>314</v>
      </c>
      <c r="F8" s="277">
        <v>1000</v>
      </c>
      <c r="G8" s="47" t="s">
        <v>3</v>
      </c>
      <c r="H8" s="151"/>
      <c r="I8" s="273"/>
    </row>
    <row r="9" spans="1:9" ht="67.5" customHeight="1">
      <c r="A9" s="104" t="s">
        <v>46</v>
      </c>
      <c r="B9" s="470" t="s">
        <v>418</v>
      </c>
      <c r="C9" s="470"/>
      <c r="D9" s="470"/>
      <c r="E9" s="47"/>
      <c r="F9" s="277"/>
      <c r="G9" s="47"/>
      <c r="H9" s="151"/>
      <c r="I9" s="273"/>
    </row>
    <row r="10" spans="1:9" ht="15.75" customHeight="1">
      <c r="A10" s="104"/>
      <c r="B10" s="474" t="s">
        <v>419</v>
      </c>
      <c r="C10" s="474"/>
      <c r="D10" s="474"/>
      <c r="E10" s="47" t="s">
        <v>6</v>
      </c>
      <c r="F10" s="277">
        <v>50</v>
      </c>
      <c r="G10" s="47" t="s">
        <v>3</v>
      </c>
      <c r="H10" s="151"/>
      <c r="I10" s="273"/>
    </row>
    <row r="11" spans="1:9" ht="15.75" customHeight="1">
      <c r="A11" s="104"/>
      <c r="B11" s="475" t="s">
        <v>420</v>
      </c>
      <c r="C11" s="475"/>
      <c r="D11" s="475"/>
      <c r="E11" s="263" t="s">
        <v>6</v>
      </c>
      <c r="F11" s="411">
        <v>200</v>
      </c>
      <c r="G11" s="263" t="s">
        <v>3</v>
      </c>
      <c r="H11" s="412"/>
      <c r="I11" s="273"/>
    </row>
    <row r="12" spans="1:9">
      <c r="A12" s="162"/>
      <c r="B12" s="473" t="s">
        <v>148</v>
      </c>
      <c r="C12" s="473"/>
      <c r="D12" s="473"/>
      <c r="E12" s="473"/>
      <c r="F12" s="157"/>
      <c r="G12" s="157"/>
      <c r="H12" s="153"/>
      <c r="I12" s="272">
        <f>SUM(I2:I11)</f>
        <v>0</v>
      </c>
    </row>
  </sheetData>
  <mergeCells count="8">
    <mergeCell ref="B12:E12"/>
    <mergeCell ref="B7:D7"/>
    <mergeCell ref="B1:D1"/>
    <mergeCell ref="B3:D3"/>
    <mergeCell ref="B8:D8"/>
    <mergeCell ref="B9:D9"/>
    <mergeCell ref="B10:D10"/>
    <mergeCell ref="B11:D11"/>
  </mergeCells>
  <pageMargins left="0.74803149606299213" right="0.49479166666666669"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B2:H24"/>
  <sheetViews>
    <sheetView view="pageLayout" zoomScaleNormal="100" workbookViewId="0">
      <selection activeCell="I7" sqref="I7"/>
    </sheetView>
  </sheetViews>
  <sheetFormatPr defaultColWidth="9.109375" defaultRowHeight="13.2"/>
  <cols>
    <col min="1" max="7" width="9.109375" style="15"/>
    <col min="8" max="9" width="8.88671875" style="15" customWidth="1"/>
    <col min="10" max="16384" width="9.109375" style="15"/>
  </cols>
  <sheetData>
    <row r="2" spans="2:8">
      <c r="B2" s="459" t="s">
        <v>87</v>
      </c>
      <c r="C2" s="460"/>
      <c r="D2" s="460"/>
      <c r="E2" s="460"/>
      <c r="F2" s="460"/>
      <c r="G2" s="460"/>
      <c r="H2" s="460"/>
    </row>
    <row r="3" spans="2:8">
      <c r="B3" s="460"/>
      <c r="C3" s="460"/>
      <c r="D3" s="460"/>
      <c r="E3" s="460"/>
      <c r="F3" s="460"/>
      <c r="G3" s="460"/>
      <c r="H3" s="460"/>
    </row>
    <row r="4" spans="2:8">
      <c r="B4" s="460"/>
      <c r="C4" s="460"/>
      <c r="D4" s="460"/>
      <c r="E4" s="460"/>
      <c r="F4" s="460"/>
      <c r="G4" s="460"/>
      <c r="H4" s="460"/>
    </row>
    <row r="5" spans="2:8">
      <c r="B5" s="460"/>
      <c r="C5" s="460"/>
      <c r="D5" s="460"/>
      <c r="E5" s="460"/>
      <c r="F5" s="460"/>
      <c r="G5" s="460"/>
      <c r="H5" s="460"/>
    </row>
    <row r="6" spans="2:8">
      <c r="B6" s="460"/>
      <c r="C6" s="460"/>
      <c r="D6" s="460"/>
      <c r="E6" s="460"/>
      <c r="F6" s="460"/>
      <c r="G6" s="460"/>
      <c r="H6" s="460"/>
    </row>
    <row r="7" spans="2:8">
      <c r="B7" s="460"/>
      <c r="C7" s="460"/>
      <c r="D7" s="460"/>
      <c r="E7" s="460"/>
      <c r="F7" s="460"/>
      <c r="G7" s="460"/>
      <c r="H7" s="460"/>
    </row>
    <row r="8" spans="2:8">
      <c r="B8" s="460"/>
      <c r="C8" s="460"/>
      <c r="D8" s="460"/>
      <c r="E8" s="460"/>
      <c r="F8" s="460"/>
      <c r="G8" s="460"/>
      <c r="H8" s="460"/>
    </row>
    <row r="9" spans="2:8">
      <c r="B9" s="460"/>
      <c r="C9" s="460"/>
      <c r="D9" s="460"/>
      <c r="E9" s="460"/>
      <c r="F9" s="460"/>
      <c r="G9" s="460"/>
      <c r="H9" s="460"/>
    </row>
    <row r="10" spans="2:8">
      <c r="B10" s="460"/>
      <c r="C10" s="460"/>
      <c r="D10" s="460"/>
      <c r="E10" s="460"/>
      <c r="F10" s="460"/>
      <c r="G10" s="460"/>
      <c r="H10" s="460"/>
    </row>
    <row r="11" spans="2:8">
      <c r="B11" s="460"/>
      <c r="C11" s="460"/>
      <c r="D11" s="460"/>
      <c r="E11" s="460"/>
      <c r="F11" s="460"/>
      <c r="G11" s="460"/>
      <c r="H11" s="460"/>
    </row>
    <row r="12" spans="2:8">
      <c r="B12" s="460"/>
      <c r="C12" s="460"/>
      <c r="D12" s="460"/>
      <c r="E12" s="460"/>
      <c r="F12" s="460"/>
      <c r="G12" s="460"/>
      <c r="H12" s="460"/>
    </row>
    <row r="13" spans="2:8">
      <c r="B13" s="460"/>
      <c r="C13" s="460"/>
      <c r="D13" s="460"/>
      <c r="E13" s="460"/>
      <c r="F13" s="460"/>
      <c r="G13" s="460"/>
      <c r="H13" s="460"/>
    </row>
    <row r="14" spans="2:8">
      <c r="B14" s="460"/>
      <c r="C14" s="460"/>
      <c r="D14" s="460"/>
      <c r="E14" s="460"/>
      <c r="F14" s="460"/>
      <c r="G14" s="460"/>
      <c r="H14" s="460"/>
    </row>
    <row r="15" spans="2:8">
      <c r="B15" s="460"/>
      <c r="C15" s="460"/>
      <c r="D15" s="460"/>
      <c r="E15" s="460"/>
      <c r="F15" s="460"/>
      <c r="G15" s="460"/>
      <c r="H15" s="460"/>
    </row>
    <row r="16" spans="2:8">
      <c r="B16" s="460"/>
      <c r="C16" s="460"/>
      <c r="D16" s="460"/>
      <c r="E16" s="460"/>
      <c r="F16" s="460"/>
      <c r="G16" s="460"/>
      <c r="H16" s="460"/>
    </row>
    <row r="17" spans="2:8">
      <c r="B17" s="460"/>
      <c r="C17" s="460"/>
      <c r="D17" s="460"/>
      <c r="E17" s="460"/>
      <c r="F17" s="460"/>
      <c r="G17" s="460"/>
      <c r="H17" s="460"/>
    </row>
    <row r="18" spans="2:8">
      <c r="B18" s="460"/>
      <c r="C18" s="460"/>
      <c r="D18" s="460"/>
      <c r="E18" s="460"/>
      <c r="F18" s="460"/>
      <c r="G18" s="460"/>
      <c r="H18" s="460"/>
    </row>
    <row r="19" spans="2:8">
      <c r="B19" s="460"/>
      <c r="C19" s="460"/>
      <c r="D19" s="460"/>
      <c r="E19" s="460"/>
      <c r="F19" s="460"/>
      <c r="G19" s="460"/>
      <c r="H19" s="460"/>
    </row>
    <row r="20" spans="2:8">
      <c r="B20" s="460"/>
      <c r="C20" s="460"/>
      <c r="D20" s="460"/>
      <c r="E20" s="460"/>
      <c r="F20" s="460"/>
      <c r="G20" s="460"/>
      <c r="H20" s="460"/>
    </row>
    <row r="21" spans="2:8">
      <c r="B21" s="460"/>
      <c r="C21" s="460"/>
      <c r="D21" s="460"/>
      <c r="E21" s="460"/>
      <c r="F21" s="460"/>
      <c r="G21" s="460"/>
      <c r="H21" s="460"/>
    </row>
    <row r="22" spans="2:8">
      <c r="B22" s="460"/>
      <c r="C22" s="460"/>
      <c r="D22" s="460"/>
      <c r="E22" s="460"/>
      <c r="F22" s="460"/>
      <c r="G22" s="460"/>
      <c r="H22" s="460"/>
    </row>
    <row r="23" spans="2:8">
      <c r="B23" s="460"/>
      <c r="C23" s="460"/>
      <c r="D23" s="460"/>
      <c r="E23" s="460"/>
      <c r="F23" s="460"/>
      <c r="G23" s="460"/>
      <c r="H23" s="460"/>
    </row>
    <row r="24" spans="2:8">
      <c r="B24" s="460"/>
      <c r="C24" s="460"/>
      <c r="D24" s="460"/>
      <c r="E24" s="460"/>
      <c r="F24" s="460"/>
      <c r="G24" s="460"/>
      <c r="H24" s="460"/>
    </row>
  </sheetData>
  <mergeCells count="1">
    <mergeCell ref="B2:H24"/>
  </mergeCells>
  <phoneticPr fontId="11" type="noConversion"/>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B1:H34"/>
  <sheetViews>
    <sheetView view="pageLayout" topLeftCell="A13" zoomScale="70" zoomScaleNormal="100" zoomScalePageLayoutView="70" workbookViewId="0">
      <selection activeCell="K28" sqref="K28"/>
    </sheetView>
  </sheetViews>
  <sheetFormatPr defaultColWidth="9.109375" defaultRowHeight="13.2"/>
  <cols>
    <col min="1" max="7" width="9.109375" style="53"/>
    <col min="8" max="9" width="8.88671875" style="53" customWidth="1"/>
    <col min="10" max="16384" width="9.109375" style="53"/>
  </cols>
  <sheetData>
    <row r="1" spans="2:8">
      <c r="B1" s="476" t="s">
        <v>89</v>
      </c>
      <c r="C1" s="474"/>
      <c r="D1" s="474"/>
      <c r="E1" s="474"/>
      <c r="F1" s="474"/>
      <c r="G1" s="474"/>
      <c r="H1" s="474"/>
    </row>
    <row r="2" spans="2:8">
      <c r="B2" s="474"/>
      <c r="C2" s="474"/>
      <c r="D2" s="474"/>
      <c r="E2" s="474"/>
      <c r="F2" s="474"/>
      <c r="G2" s="474"/>
      <c r="H2" s="474"/>
    </row>
    <row r="3" spans="2:8">
      <c r="B3" s="474"/>
      <c r="C3" s="474"/>
      <c r="D3" s="474"/>
      <c r="E3" s="474"/>
      <c r="F3" s="474"/>
      <c r="G3" s="474"/>
      <c r="H3" s="474"/>
    </row>
    <row r="4" spans="2:8">
      <c r="B4" s="474"/>
      <c r="C4" s="474"/>
      <c r="D4" s="474"/>
      <c r="E4" s="474"/>
      <c r="F4" s="474"/>
      <c r="G4" s="474"/>
      <c r="H4" s="474"/>
    </row>
    <row r="5" spans="2:8">
      <c r="B5" s="474"/>
      <c r="C5" s="474"/>
      <c r="D5" s="474"/>
      <c r="E5" s="474"/>
      <c r="F5" s="474"/>
      <c r="G5" s="474"/>
      <c r="H5" s="474"/>
    </row>
    <row r="6" spans="2:8">
      <c r="B6" s="474"/>
      <c r="C6" s="474"/>
      <c r="D6" s="474"/>
      <c r="E6" s="474"/>
      <c r="F6" s="474"/>
      <c r="G6" s="474"/>
      <c r="H6" s="474"/>
    </row>
    <row r="7" spans="2:8">
      <c r="B7" s="474"/>
      <c r="C7" s="474"/>
      <c r="D7" s="474"/>
      <c r="E7" s="474"/>
      <c r="F7" s="474"/>
      <c r="G7" s="474"/>
      <c r="H7" s="474"/>
    </row>
    <row r="8" spans="2:8">
      <c r="B8" s="474"/>
      <c r="C8" s="474"/>
      <c r="D8" s="474"/>
      <c r="E8" s="474"/>
      <c r="F8" s="474"/>
      <c r="G8" s="474"/>
      <c r="H8" s="474"/>
    </row>
    <row r="9" spans="2:8">
      <c r="B9" s="474"/>
      <c r="C9" s="474"/>
      <c r="D9" s="474"/>
      <c r="E9" s="474"/>
      <c r="F9" s="474"/>
      <c r="G9" s="474"/>
      <c r="H9" s="474"/>
    </row>
    <row r="10" spans="2:8">
      <c r="B10" s="474"/>
      <c r="C10" s="474"/>
      <c r="D10" s="474"/>
      <c r="E10" s="474"/>
      <c r="F10" s="474"/>
      <c r="G10" s="474"/>
      <c r="H10" s="474"/>
    </row>
    <row r="11" spans="2:8">
      <c r="B11" s="474"/>
      <c r="C11" s="474"/>
      <c r="D11" s="474"/>
      <c r="E11" s="474"/>
      <c r="F11" s="474"/>
      <c r="G11" s="474"/>
      <c r="H11" s="474"/>
    </row>
    <row r="12" spans="2:8">
      <c r="B12" s="474"/>
      <c r="C12" s="474"/>
      <c r="D12" s="474"/>
      <c r="E12" s="474"/>
      <c r="F12" s="474"/>
      <c r="G12" s="474"/>
      <c r="H12" s="474"/>
    </row>
    <row r="13" spans="2:8">
      <c r="B13" s="474"/>
      <c r="C13" s="474"/>
      <c r="D13" s="474"/>
      <c r="E13" s="474"/>
      <c r="F13" s="474"/>
      <c r="G13" s="474"/>
      <c r="H13" s="474"/>
    </row>
    <row r="14" spans="2:8">
      <c r="B14" s="474"/>
      <c r="C14" s="474"/>
      <c r="D14" s="474"/>
      <c r="E14" s="474"/>
      <c r="F14" s="474"/>
      <c r="G14" s="474"/>
      <c r="H14" s="474"/>
    </row>
    <row r="15" spans="2:8">
      <c r="B15" s="474"/>
      <c r="C15" s="474"/>
      <c r="D15" s="474"/>
      <c r="E15" s="474"/>
      <c r="F15" s="474"/>
      <c r="G15" s="474"/>
      <c r="H15" s="474"/>
    </row>
    <row r="16" spans="2:8">
      <c r="B16" s="474"/>
      <c r="C16" s="474"/>
      <c r="D16" s="474"/>
      <c r="E16" s="474"/>
      <c r="F16" s="474"/>
      <c r="G16" s="474"/>
      <c r="H16" s="474"/>
    </row>
    <row r="17" spans="2:8">
      <c r="B17" s="474"/>
      <c r="C17" s="474"/>
      <c r="D17" s="474"/>
      <c r="E17" s="474"/>
      <c r="F17" s="474"/>
      <c r="G17" s="474"/>
      <c r="H17" s="474"/>
    </row>
    <row r="18" spans="2:8">
      <c r="B18" s="474"/>
      <c r="C18" s="474"/>
      <c r="D18" s="474"/>
      <c r="E18" s="474"/>
      <c r="F18" s="474"/>
      <c r="G18" s="474"/>
      <c r="H18" s="474"/>
    </row>
    <row r="19" spans="2:8">
      <c r="B19" s="474"/>
      <c r="C19" s="474"/>
      <c r="D19" s="474"/>
      <c r="E19" s="474"/>
      <c r="F19" s="474"/>
      <c r="G19" s="474"/>
      <c r="H19" s="474"/>
    </row>
    <row r="20" spans="2:8">
      <c r="B20" s="474"/>
      <c r="C20" s="474"/>
      <c r="D20" s="474"/>
      <c r="E20" s="474"/>
      <c r="F20" s="474"/>
      <c r="G20" s="474"/>
      <c r="H20" s="474"/>
    </row>
    <row r="21" spans="2:8">
      <c r="B21" s="474"/>
      <c r="C21" s="474"/>
      <c r="D21" s="474"/>
      <c r="E21" s="474"/>
      <c r="F21" s="474"/>
      <c r="G21" s="474"/>
      <c r="H21" s="474"/>
    </row>
    <row r="22" spans="2:8">
      <c r="B22" s="474"/>
      <c r="C22" s="474"/>
      <c r="D22" s="474"/>
      <c r="E22" s="474"/>
      <c r="F22" s="474"/>
      <c r="G22" s="474"/>
      <c r="H22" s="474"/>
    </row>
    <row r="23" spans="2:8">
      <c r="B23" s="474"/>
      <c r="C23" s="474"/>
      <c r="D23" s="474"/>
      <c r="E23" s="474"/>
      <c r="F23" s="474"/>
      <c r="G23" s="474"/>
      <c r="H23" s="474"/>
    </row>
    <row r="24" spans="2:8">
      <c r="B24" s="474"/>
      <c r="C24" s="474"/>
      <c r="D24" s="474"/>
      <c r="E24" s="474"/>
      <c r="F24" s="474"/>
      <c r="G24" s="474"/>
      <c r="H24" s="474"/>
    </row>
    <row r="25" spans="2:8">
      <c r="B25" s="474"/>
      <c r="C25" s="474"/>
      <c r="D25" s="474"/>
      <c r="E25" s="474"/>
      <c r="F25" s="474"/>
      <c r="G25" s="474"/>
      <c r="H25" s="474"/>
    </row>
    <row r="26" spans="2:8">
      <c r="B26" s="474"/>
      <c r="C26" s="474"/>
      <c r="D26" s="474"/>
      <c r="E26" s="474"/>
      <c r="F26" s="474"/>
      <c r="G26" s="474"/>
      <c r="H26" s="474"/>
    </row>
    <row r="27" spans="2:8">
      <c r="B27" s="474"/>
      <c r="C27" s="474"/>
      <c r="D27" s="474"/>
      <c r="E27" s="474"/>
      <c r="F27" s="474"/>
      <c r="G27" s="474"/>
      <c r="H27" s="474"/>
    </row>
    <row r="28" spans="2:8">
      <c r="B28" s="474"/>
      <c r="C28" s="474"/>
      <c r="D28" s="474"/>
      <c r="E28" s="474"/>
      <c r="F28" s="474"/>
      <c r="G28" s="474"/>
      <c r="H28" s="474"/>
    </row>
    <row r="29" spans="2:8">
      <c r="B29" s="474"/>
      <c r="C29" s="474"/>
      <c r="D29" s="474"/>
      <c r="E29" s="474"/>
      <c r="F29" s="474"/>
      <c r="G29" s="474"/>
      <c r="H29" s="474"/>
    </row>
    <row r="30" spans="2:8">
      <c r="B30" s="474"/>
      <c r="C30" s="474"/>
      <c r="D30" s="474"/>
      <c r="E30" s="474"/>
      <c r="F30" s="474"/>
      <c r="G30" s="474"/>
      <c r="H30" s="474"/>
    </row>
    <row r="31" spans="2:8">
      <c r="B31" s="474"/>
      <c r="C31" s="474"/>
      <c r="D31" s="474"/>
      <c r="E31" s="474"/>
      <c r="F31" s="474"/>
      <c r="G31" s="474"/>
      <c r="H31" s="474"/>
    </row>
    <row r="32" spans="2:8">
      <c r="B32" s="474"/>
      <c r="C32" s="474"/>
      <c r="D32" s="474"/>
      <c r="E32" s="474"/>
      <c r="F32" s="474"/>
      <c r="G32" s="474"/>
      <c r="H32" s="474"/>
    </row>
    <row r="33" spans="2:8">
      <c r="B33" s="474"/>
      <c r="C33" s="474"/>
      <c r="D33" s="474"/>
      <c r="E33" s="474"/>
      <c r="F33" s="474"/>
      <c r="G33" s="474"/>
      <c r="H33" s="474"/>
    </row>
    <row r="34" spans="2:8">
      <c r="B34" s="474"/>
      <c r="C34" s="474"/>
      <c r="D34" s="474"/>
      <c r="E34" s="474"/>
      <c r="F34" s="474"/>
      <c r="G34" s="474"/>
      <c r="H34" s="474"/>
    </row>
  </sheetData>
  <mergeCells count="1">
    <mergeCell ref="B1:H34"/>
  </mergeCells>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26"/>
  <sheetViews>
    <sheetView workbookViewId="0">
      <selection activeCell="K2" sqref="K2"/>
    </sheetView>
  </sheetViews>
  <sheetFormatPr defaultColWidth="8.88671875" defaultRowHeight="13.2"/>
  <cols>
    <col min="1" max="1" width="8.88671875" style="14" customWidth="1"/>
    <col min="2" max="3" width="8.88671875" style="12" customWidth="1"/>
    <col min="4" max="4" width="10.6640625" style="12" customWidth="1"/>
    <col min="5" max="5" width="8.88671875" style="12" customWidth="1"/>
    <col min="6" max="6" width="8.88671875" style="10" customWidth="1"/>
    <col min="7" max="7" width="4" style="12" customWidth="1"/>
    <col min="8" max="9" width="8.88671875" style="10" customWidth="1"/>
    <col min="10" max="10" width="8.88671875" style="12" customWidth="1"/>
    <col min="11" max="16384" width="8.88671875" style="4"/>
  </cols>
  <sheetData>
    <row r="1" spans="1:10" ht="79.5" customHeight="1">
      <c r="A1" s="7" t="s">
        <v>14</v>
      </c>
      <c r="B1" s="453" t="s">
        <v>34</v>
      </c>
      <c r="C1" s="453"/>
      <c r="D1" s="453"/>
      <c r="E1" s="8" t="s">
        <v>9</v>
      </c>
      <c r="F1" s="10">
        <v>2.6</v>
      </c>
      <c r="G1" s="10" t="s">
        <v>3</v>
      </c>
      <c r="H1" s="11">
        <v>900</v>
      </c>
      <c r="I1" s="11">
        <f>F1*H1</f>
        <v>2340</v>
      </c>
    </row>
    <row r="2" spans="1:10" ht="51.75" customHeight="1">
      <c r="A2" s="7" t="s">
        <v>15</v>
      </c>
      <c r="B2" s="454" t="s">
        <v>8</v>
      </c>
      <c r="C2" s="454"/>
      <c r="D2" s="454"/>
      <c r="E2" s="8" t="s">
        <v>9</v>
      </c>
      <c r="F2" s="9">
        <v>12</v>
      </c>
      <c r="G2" s="10" t="s">
        <v>3</v>
      </c>
      <c r="H2" s="10">
        <v>30</v>
      </c>
      <c r="I2" s="11">
        <f>F2*H2</f>
        <v>360</v>
      </c>
    </row>
    <row r="3" spans="1:10" ht="71.25" customHeight="1">
      <c r="A3" s="7" t="s">
        <v>16</v>
      </c>
      <c r="B3" s="453" t="s">
        <v>35</v>
      </c>
      <c r="C3" s="453"/>
      <c r="D3" s="453"/>
      <c r="E3" s="8" t="s">
        <v>6</v>
      </c>
      <c r="F3" s="10">
        <v>2.6</v>
      </c>
      <c r="G3" s="10" t="s">
        <v>3</v>
      </c>
      <c r="H3" s="11">
        <v>900</v>
      </c>
      <c r="I3" s="11">
        <f>F3*H3</f>
        <v>2340</v>
      </c>
    </row>
    <row r="4" spans="1:10" ht="82.5" customHeight="1">
      <c r="A4" s="7" t="s">
        <v>17</v>
      </c>
      <c r="B4" s="453" t="s">
        <v>36</v>
      </c>
      <c r="C4" s="453"/>
      <c r="D4" s="453"/>
      <c r="E4" s="8" t="s">
        <v>9</v>
      </c>
      <c r="F4" s="10">
        <v>2.6</v>
      </c>
      <c r="G4" s="10" t="s">
        <v>3</v>
      </c>
      <c r="H4" s="11">
        <v>900</v>
      </c>
      <c r="I4" s="11">
        <f t="shared" ref="I4:I10" si="0">F4*H4</f>
        <v>2340</v>
      </c>
    </row>
    <row r="5" spans="1:10" ht="71.25" customHeight="1">
      <c r="A5" s="7" t="s">
        <v>18</v>
      </c>
      <c r="B5" s="454" t="s">
        <v>4</v>
      </c>
      <c r="C5" s="455"/>
      <c r="D5" s="455"/>
      <c r="E5" s="8" t="s">
        <v>2</v>
      </c>
      <c r="F5" s="10">
        <v>3.2</v>
      </c>
      <c r="G5" s="10" t="s">
        <v>3</v>
      </c>
      <c r="H5" s="11">
        <v>900</v>
      </c>
      <c r="I5" s="11">
        <f t="shared" si="0"/>
        <v>2880</v>
      </c>
    </row>
    <row r="6" spans="1:10" s="5" customFormat="1" ht="91.5" customHeight="1">
      <c r="A6" s="7" t="s">
        <v>19</v>
      </c>
      <c r="B6" s="456" t="s">
        <v>5</v>
      </c>
      <c r="C6" s="456"/>
      <c r="D6" s="456"/>
      <c r="E6" s="8" t="s">
        <v>6</v>
      </c>
      <c r="F6" s="9">
        <v>60</v>
      </c>
      <c r="G6" s="10" t="s">
        <v>3</v>
      </c>
      <c r="H6" s="11">
        <v>20</v>
      </c>
      <c r="I6" s="11">
        <f t="shared" si="0"/>
        <v>1200</v>
      </c>
      <c r="J6" s="13"/>
    </row>
    <row r="7" spans="1:10" ht="72.75" customHeight="1">
      <c r="A7" s="7" t="s">
        <v>20</v>
      </c>
      <c r="B7" s="457" t="s">
        <v>7</v>
      </c>
      <c r="C7" s="457"/>
      <c r="D7" s="457"/>
      <c r="E7" s="8" t="s">
        <v>2</v>
      </c>
      <c r="F7" s="9">
        <v>1</v>
      </c>
      <c r="G7" s="10" t="s">
        <v>3</v>
      </c>
      <c r="H7" s="10">
        <v>900</v>
      </c>
      <c r="I7" s="11">
        <f t="shared" si="0"/>
        <v>900</v>
      </c>
    </row>
    <row r="8" spans="1:10" ht="52.5" customHeight="1">
      <c r="A8" s="7" t="s">
        <v>27</v>
      </c>
      <c r="B8" s="454" t="s">
        <v>8</v>
      </c>
      <c r="C8" s="454"/>
      <c r="D8" s="454"/>
      <c r="E8" s="8" t="s">
        <v>9</v>
      </c>
      <c r="F8" s="9">
        <v>12</v>
      </c>
      <c r="G8" s="10" t="s">
        <v>3</v>
      </c>
      <c r="H8" s="10">
        <v>30</v>
      </c>
      <c r="I8" s="11">
        <f t="shared" si="0"/>
        <v>360</v>
      </c>
    </row>
    <row r="9" spans="1:10" ht="60.75" customHeight="1">
      <c r="A9" s="7" t="s">
        <v>28</v>
      </c>
      <c r="B9" s="454" t="s">
        <v>10</v>
      </c>
      <c r="C9" s="454"/>
      <c r="D9" s="454"/>
      <c r="E9" s="8" t="s">
        <v>11</v>
      </c>
      <c r="F9" s="9">
        <v>20</v>
      </c>
      <c r="G9" s="10" t="s">
        <v>3</v>
      </c>
      <c r="H9" s="10">
        <v>15</v>
      </c>
      <c r="I9" s="11">
        <f t="shared" si="0"/>
        <v>300</v>
      </c>
    </row>
    <row r="10" spans="1:10" ht="57.75" customHeight="1">
      <c r="A10" s="7" t="s">
        <v>29</v>
      </c>
      <c r="B10" s="454" t="s">
        <v>12</v>
      </c>
      <c r="C10" s="454"/>
      <c r="D10" s="454"/>
      <c r="E10" s="8" t="s">
        <v>2</v>
      </c>
      <c r="F10" s="9">
        <v>2</v>
      </c>
      <c r="G10" s="10" t="s">
        <v>3</v>
      </c>
      <c r="H10" s="10">
        <v>80</v>
      </c>
      <c r="I10" s="11">
        <f t="shared" si="0"/>
        <v>160</v>
      </c>
    </row>
    <row r="11" spans="1:10" ht="76.5" customHeight="1">
      <c r="A11" s="7" t="s">
        <v>30</v>
      </c>
      <c r="B11" s="453" t="s">
        <v>21</v>
      </c>
      <c r="C11" s="453"/>
      <c r="D11" s="453"/>
      <c r="E11" s="8" t="s">
        <v>2</v>
      </c>
      <c r="F11" s="9">
        <v>2</v>
      </c>
      <c r="G11" s="10" t="s">
        <v>3</v>
      </c>
      <c r="H11" s="10">
        <v>80</v>
      </c>
      <c r="I11" s="11">
        <f t="shared" ref="I11:I16" si="1">F11*H11</f>
        <v>160</v>
      </c>
    </row>
    <row r="12" spans="1:10" ht="54" customHeight="1">
      <c r="A12" s="7" t="s">
        <v>31</v>
      </c>
      <c r="B12" s="453" t="s">
        <v>22</v>
      </c>
      <c r="C12" s="453"/>
      <c r="D12" s="453"/>
      <c r="E12" s="8" t="s">
        <v>2</v>
      </c>
      <c r="F12" s="9">
        <v>2</v>
      </c>
      <c r="G12" s="10" t="s">
        <v>3</v>
      </c>
      <c r="H12" s="10">
        <v>80</v>
      </c>
      <c r="I12" s="11">
        <f t="shared" si="1"/>
        <v>160</v>
      </c>
    </row>
    <row r="13" spans="1:10" ht="77.25" customHeight="1">
      <c r="A13" s="7" t="s">
        <v>32</v>
      </c>
      <c r="B13" s="453" t="s">
        <v>23</v>
      </c>
      <c r="C13" s="453"/>
      <c r="D13" s="453"/>
      <c r="E13" s="8" t="s">
        <v>2</v>
      </c>
      <c r="F13" s="9">
        <v>2</v>
      </c>
      <c r="G13" s="10" t="s">
        <v>3</v>
      </c>
      <c r="H13" s="10">
        <v>80</v>
      </c>
      <c r="I13" s="11">
        <f t="shared" si="1"/>
        <v>160</v>
      </c>
    </row>
    <row r="14" spans="1:10" ht="91.5" customHeight="1">
      <c r="A14" s="7" t="s">
        <v>37</v>
      </c>
      <c r="B14" s="453" t="s">
        <v>24</v>
      </c>
      <c r="C14" s="453"/>
      <c r="D14" s="453"/>
      <c r="E14" s="8" t="s">
        <v>2</v>
      </c>
      <c r="F14" s="9">
        <v>2</v>
      </c>
      <c r="G14" s="10" t="s">
        <v>3</v>
      </c>
      <c r="H14" s="10">
        <v>80</v>
      </c>
      <c r="I14" s="11">
        <f t="shared" si="1"/>
        <v>160</v>
      </c>
    </row>
    <row r="15" spans="1:10" ht="121.5" customHeight="1">
      <c r="A15" s="7" t="s">
        <v>38</v>
      </c>
      <c r="B15" s="453" t="s">
        <v>25</v>
      </c>
      <c r="C15" s="453"/>
      <c r="D15" s="453"/>
      <c r="E15" s="8" t="s">
        <v>2</v>
      </c>
      <c r="F15" s="9">
        <v>2</v>
      </c>
      <c r="G15" s="10" t="s">
        <v>3</v>
      </c>
      <c r="H15" s="10">
        <v>80</v>
      </c>
      <c r="I15" s="11">
        <f t="shared" si="1"/>
        <v>160</v>
      </c>
    </row>
    <row r="16" spans="1:10" ht="102" customHeight="1">
      <c r="A16" s="7" t="s">
        <v>39</v>
      </c>
      <c r="B16" s="453" t="s">
        <v>26</v>
      </c>
      <c r="C16" s="453"/>
      <c r="D16" s="453"/>
      <c r="E16" s="8" t="s">
        <v>2</v>
      </c>
      <c r="F16" s="9">
        <v>2</v>
      </c>
      <c r="G16" s="10" t="s">
        <v>3</v>
      </c>
      <c r="H16" s="10">
        <v>80</v>
      </c>
      <c r="I16" s="11">
        <f t="shared" si="1"/>
        <v>160</v>
      </c>
    </row>
    <row r="17" spans="2:9">
      <c r="I17" s="11"/>
    </row>
    <row r="18" spans="2:9">
      <c r="B18" s="458" t="s">
        <v>33</v>
      </c>
      <c r="C18" s="458"/>
      <c r="D18" s="458"/>
      <c r="I18" s="11">
        <f>SUM(I4:I17)</f>
        <v>9100</v>
      </c>
    </row>
    <row r="19" spans="2:9">
      <c r="I19" s="11"/>
    </row>
    <row r="20" spans="2:9">
      <c r="I20" s="11"/>
    </row>
    <row r="21" spans="2:9">
      <c r="I21" s="11"/>
    </row>
    <row r="22" spans="2:9">
      <c r="I22" s="11"/>
    </row>
    <row r="23" spans="2:9">
      <c r="I23" s="11"/>
    </row>
    <row r="24" spans="2:9">
      <c r="I24" s="11"/>
    </row>
    <row r="25" spans="2:9">
      <c r="I25" s="11"/>
    </row>
    <row r="26" spans="2:9">
      <c r="I26" s="11"/>
    </row>
  </sheetData>
  <mergeCells count="17">
    <mergeCell ref="B15:D15"/>
    <mergeCell ref="B16:D16"/>
    <mergeCell ref="B18:D18"/>
    <mergeCell ref="B9:D9"/>
    <mergeCell ref="B10:D10"/>
    <mergeCell ref="B13:D13"/>
    <mergeCell ref="B11:D11"/>
    <mergeCell ref="B12:D12"/>
    <mergeCell ref="B14:D14"/>
    <mergeCell ref="B1:D1"/>
    <mergeCell ref="B3:D3"/>
    <mergeCell ref="B2:D2"/>
    <mergeCell ref="B8:D8"/>
    <mergeCell ref="B4:D4"/>
    <mergeCell ref="B5:D5"/>
    <mergeCell ref="B6:D6"/>
    <mergeCell ref="B7:D7"/>
  </mergeCells>
  <phoneticPr fontId="0" type="noConversion"/>
  <pageMargins left="0.74803149606299213" right="0.74803149606299213" top="1.32" bottom="0.98425196850393704" header="0.51181102362204722" footer="0.51181102362204722"/>
  <pageSetup paperSize="9" orientation="portrait" r:id="rId1"/>
  <headerFooter alignWithMargins="0">
    <oddHeader>&amp;C&amp;F&amp;RT.D. 35-01/01</oddHeader>
    <oddFooter>&amp;L&amp;D&amp;R&amp;N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K17"/>
  <sheetViews>
    <sheetView view="pageLayout" zoomScale="85" zoomScaleNormal="100" zoomScalePageLayoutView="85" workbookViewId="0">
      <selection activeCell="F15" sqref="F15"/>
    </sheetView>
  </sheetViews>
  <sheetFormatPr defaultColWidth="9.109375" defaultRowHeight="13.2"/>
  <cols>
    <col min="1" max="1" width="3.5546875" style="53" customWidth="1"/>
    <col min="2" max="4" width="15.6640625" style="53" customWidth="1"/>
    <col min="5" max="5" width="7" style="70" customWidth="1"/>
    <col min="6" max="6" width="7.5546875" style="53" customWidth="1"/>
    <col min="7" max="7" width="2.5546875" style="53" customWidth="1"/>
    <col min="8" max="8" width="7.88671875" style="53" bestFit="1" customWidth="1"/>
    <col min="9" max="9" width="11.6640625" style="53" bestFit="1" customWidth="1"/>
    <col min="10" max="11" width="0" style="53" hidden="1" customWidth="1"/>
    <col min="12" max="16384" width="9.109375" style="53"/>
  </cols>
  <sheetData>
    <row r="1" spans="1:11" ht="20.399999999999999">
      <c r="A1" s="49" t="s">
        <v>57</v>
      </c>
      <c r="B1" s="477" t="s">
        <v>58</v>
      </c>
      <c r="C1" s="477"/>
      <c r="D1" s="477"/>
      <c r="E1" s="49" t="s">
        <v>59</v>
      </c>
      <c r="F1" s="49" t="s">
        <v>60</v>
      </c>
      <c r="G1" s="49"/>
      <c r="H1" s="49" t="s">
        <v>61</v>
      </c>
      <c r="I1" s="50" t="s">
        <v>62</v>
      </c>
      <c r="J1" s="49" t="s">
        <v>61</v>
      </c>
      <c r="K1" s="50" t="s">
        <v>62</v>
      </c>
    </row>
    <row r="2" spans="1:11" ht="62.25" customHeight="1">
      <c r="A2" s="61" t="s">
        <v>43</v>
      </c>
      <c r="B2" s="476" t="s">
        <v>67</v>
      </c>
      <c r="C2" s="474"/>
      <c r="D2" s="474"/>
      <c r="E2" s="66" t="s">
        <v>9</v>
      </c>
      <c r="F2" s="62">
        <v>2</v>
      </c>
      <c r="G2" s="54" t="s">
        <v>3</v>
      </c>
      <c r="H2" s="62">
        <v>1000</v>
      </c>
      <c r="I2" s="62">
        <f>PRODUCT(F2:H2)</f>
        <v>2000</v>
      </c>
    </row>
    <row r="3" spans="1:11" ht="94.5" customHeight="1">
      <c r="A3" s="61" t="s">
        <v>44</v>
      </c>
      <c r="B3" s="470" t="s">
        <v>90</v>
      </c>
      <c r="C3" s="470"/>
      <c r="D3" s="470"/>
      <c r="H3" s="62"/>
      <c r="I3" s="62"/>
    </row>
    <row r="4" spans="1:11">
      <c r="A4" s="61"/>
      <c r="B4" s="63"/>
      <c r="C4" s="63"/>
      <c r="D4" s="63" t="s">
        <v>68</v>
      </c>
      <c r="E4" s="66" t="s">
        <v>54</v>
      </c>
      <c r="F4" s="62">
        <f>2*(3.35)</f>
        <v>6.7</v>
      </c>
      <c r="G4" s="54" t="s">
        <v>3</v>
      </c>
      <c r="H4" s="62"/>
      <c r="I4" s="62"/>
    </row>
    <row r="5" spans="1:11">
      <c r="A5" s="61"/>
      <c r="B5" s="63"/>
      <c r="C5" s="63"/>
      <c r="D5" s="63" t="s">
        <v>69</v>
      </c>
      <c r="E5" s="66" t="s">
        <v>54</v>
      </c>
      <c r="F5" s="62">
        <f>2*(3.35)+3.75</f>
        <v>10.45</v>
      </c>
      <c r="G5" s="54" t="s">
        <v>3</v>
      </c>
      <c r="H5" s="62"/>
      <c r="I5" s="62"/>
    </row>
    <row r="6" spans="1:11">
      <c r="A6" s="61"/>
      <c r="B6" s="63"/>
      <c r="C6" s="63"/>
      <c r="D6" s="63" t="s">
        <v>70</v>
      </c>
      <c r="E6" s="66" t="s">
        <v>54</v>
      </c>
      <c r="F6" s="62">
        <f>2*(3.35)+3.75</f>
        <v>10.45</v>
      </c>
      <c r="G6" s="54" t="s">
        <v>3</v>
      </c>
      <c r="H6" s="62"/>
      <c r="I6" s="62"/>
    </row>
    <row r="7" spans="1:11">
      <c r="A7" s="61"/>
      <c r="B7" s="63"/>
      <c r="C7" s="63"/>
      <c r="D7" s="63" t="s">
        <v>71</v>
      </c>
      <c r="E7" s="66" t="s">
        <v>54</v>
      </c>
      <c r="F7" s="62">
        <f>2*(3.35)+3.75</f>
        <v>10.45</v>
      </c>
      <c r="G7" s="54" t="s">
        <v>3</v>
      </c>
      <c r="H7" s="62"/>
      <c r="I7" s="62"/>
    </row>
    <row r="8" spans="1:11">
      <c r="A8" s="61"/>
      <c r="B8" s="63"/>
      <c r="C8" s="63"/>
      <c r="D8" s="63" t="s">
        <v>72</v>
      </c>
      <c r="E8" s="66" t="s">
        <v>54</v>
      </c>
      <c r="F8" s="62">
        <f>2*(3.35)</f>
        <v>6.7</v>
      </c>
      <c r="G8" s="54" t="s">
        <v>3</v>
      </c>
      <c r="H8" s="62"/>
      <c r="I8" s="62"/>
    </row>
    <row r="9" spans="1:11">
      <c r="A9" s="61"/>
      <c r="B9" s="63"/>
      <c r="C9" s="63"/>
      <c r="D9" s="63" t="s">
        <v>73</v>
      </c>
      <c r="E9" s="66" t="s">
        <v>54</v>
      </c>
      <c r="F9" s="62">
        <f>2*(3.35)</f>
        <v>6.7</v>
      </c>
      <c r="G9" s="54" t="s">
        <v>3</v>
      </c>
      <c r="H9" s="62"/>
      <c r="I9" s="62"/>
    </row>
    <row r="10" spans="1:11" ht="30.75" customHeight="1">
      <c r="A10" s="61"/>
      <c r="B10" s="63"/>
      <c r="C10" s="63"/>
      <c r="E10" s="93"/>
      <c r="F10" s="73">
        <f>SUM(F4:F9)</f>
        <v>51.45</v>
      </c>
      <c r="G10" s="74" t="s">
        <v>3</v>
      </c>
      <c r="H10" s="73">
        <v>500</v>
      </c>
      <c r="I10" s="73">
        <f>PRODUCT(F10:H10)</f>
        <v>25725</v>
      </c>
    </row>
    <row r="11" spans="1:11" ht="96.75" customHeight="1">
      <c r="A11" s="61" t="s">
        <v>45</v>
      </c>
      <c r="B11" s="470" t="s">
        <v>74</v>
      </c>
      <c r="C11" s="470"/>
      <c r="D11" s="470"/>
      <c r="E11" s="66" t="s">
        <v>54</v>
      </c>
      <c r="F11" s="62">
        <f>2.78</f>
        <v>2.78</v>
      </c>
      <c r="G11" s="54" t="s">
        <v>3</v>
      </c>
      <c r="H11" s="62">
        <v>500</v>
      </c>
      <c r="I11" s="62">
        <f>PRODUCT(F11:H11)</f>
        <v>1390</v>
      </c>
    </row>
    <row r="12" spans="1:11">
      <c r="A12" s="64"/>
      <c r="B12" s="64"/>
      <c r="C12" s="67"/>
      <c r="D12" s="67"/>
      <c r="E12" s="68"/>
      <c r="F12" s="69"/>
      <c r="G12" s="69"/>
      <c r="H12" s="65"/>
      <c r="I12" s="65"/>
      <c r="J12" s="75"/>
      <c r="K12" s="75"/>
    </row>
    <row r="13" spans="1:11">
      <c r="A13" s="55"/>
      <c r="B13" s="473" t="s">
        <v>65</v>
      </c>
      <c r="C13" s="473"/>
      <c r="D13" s="473"/>
      <c r="E13" s="473"/>
      <c r="F13" s="55"/>
      <c r="G13" s="55"/>
      <c r="H13" s="77"/>
      <c r="I13" s="78">
        <f>SUM(I2,I10,I11)</f>
        <v>29115</v>
      </c>
    </row>
    <row r="14" spans="1:11">
      <c r="H14" s="65"/>
      <c r="I14" s="65"/>
    </row>
    <row r="15" spans="1:11">
      <c r="H15" s="65"/>
      <c r="I15" s="65"/>
    </row>
    <row r="16" spans="1:11">
      <c r="H16" s="65"/>
      <c r="I16" s="65"/>
    </row>
    <row r="17" spans="8:9">
      <c r="H17" s="65"/>
      <c r="I17" s="65"/>
    </row>
  </sheetData>
  <mergeCells count="5">
    <mergeCell ref="B1:D1"/>
    <mergeCell ref="B2:D2"/>
    <mergeCell ref="B3:D3"/>
    <mergeCell ref="B11:D11"/>
    <mergeCell ref="B13:E13"/>
  </mergeCells>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topLeftCell="A20" zoomScaleNormal="100" zoomScalePageLayoutView="85" workbookViewId="0">
      <selection activeCell="H27" sqref="H27"/>
    </sheetView>
  </sheetViews>
  <sheetFormatPr defaultColWidth="9.109375" defaultRowHeight="13.2"/>
  <cols>
    <col min="1" max="1" width="3.5546875" style="120" customWidth="1"/>
    <col min="2" max="2" width="13.88671875" style="113" customWidth="1"/>
    <col min="3" max="3" width="17.44140625" style="113" customWidth="1"/>
    <col min="4" max="4" width="13" style="113" customWidth="1"/>
    <col min="5" max="5" width="4.44140625" style="123" bestFit="1" customWidth="1"/>
    <col min="6" max="6" width="7.109375" style="113" bestFit="1" customWidth="1"/>
    <col min="7" max="7" width="2.6640625" style="113" bestFit="1" customWidth="1"/>
    <col min="8" max="8" width="12.109375" style="113" bestFit="1" customWidth="1"/>
    <col min="9" max="9" width="13.88671875" style="258" bestFit="1" customWidth="1"/>
    <col min="10" max="11" width="0" style="113" hidden="1" customWidth="1"/>
    <col min="12" max="16384" width="9.109375" style="113"/>
  </cols>
  <sheetData>
    <row r="1" spans="1:11" ht="20.399999999999999">
      <c r="A1" s="171" t="s">
        <v>57</v>
      </c>
      <c r="B1" s="466" t="s">
        <v>58</v>
      </c>
      <c r="C1" s="466"/>
      <c r="D1" s="466"/>
      <c r="E1" s="222" t="s">
        <v>59</v>
      </c>
      <c r="F1" s="222" t="s">
        <v>60</v>
      </c>
      <c r="G1" s="222"/>
      <c r="H1" s="222" t="s">
        <v>61</v>
      </c>
      <c r="I1" s="405" t="s">
        <v>62</v>
      </c>
      <c r="J1" s="101" t="s">
        <v>61</v>
      </c>
      <c r="K1" s="50" t="s">
        <v>62</v>
      </c>
    </row>
    <row r="2" spans="1:11">
      <c r="A2" s="98"/>
      <c r="B2" s="101"/>
      <c r="C2" s="101"/>
      <c r="D2" s="101"/>
      <c r="E2" s="101"/>
      <c r="F2" s="101"/>
      <c r="G2" s="101"/>
      <c r="H2" s="101"/>
      <c r="I2" s="270"/>
      <c r="J2" s="101"/>
      <c r="K2" s="50"/>
    </row>
    <row r="3" spans="1:11" ht="135" customHeight="1">
      <c r="A3" s="104" t="s">
        <v>43</v>
      </c>
      <c r="B3" s="478" t="s">
        <v>180</v>
      </c>
      <c r="C3" s="478"/>
      <c r="D3" s="478"/>
      <c r="E3" s="278"/>
      <c r="F3" s="279"/>
      <c r="G3" s="280"/>
      <c r="H3" s="279"/>
      <c r="I3" s="273"/>
      <c r="J3" s="101"/>
      <c r="K3" s="50"/>
    </row>
    <row r="4" spans="1:11">
      <c r="A4" s="104"/>
      <c r="B4" s="102"/>
      <c r="C4" s="102"/>
      <c r="D4" s="127" t="s">
        <v>106</v>
      </c>
      <c r="E4" s="278" t="s">
        <v>9</v>
      </c>
      <c r="F4" s="279">
        <v>4</v>
      </c>
      <c r="G4" s="280" t="s">
        <v>3</v>
      </c>
      <c r="H4" s="279"/>
      <c r="I4" s="273"/>
      <c r="J4" s="101"/>
      <c r="K4" s="50"/>
    </row>
    <row r="5" spans="1:11">
      <c r="A5" s="104"/>
      <c r="B5" s="102"/>
      <c r="C5" s="102"/>
      <c r="D5" s="127" t="s">
        <v>105</v>
      </c>
      <c r="E5" s="278" t="s">
        <v>9</v>
      </c>
      <c r="F5" s="279">
        <v>3</v>
      </c>
      <c r="G5" s="280" t="s">
        <v>3</v>
      </c>
      <c r="H5" s="279"/>
      <c r="I5" s="273"/>
      <c r="J5" s="101"/>
      <c r="K5" s="50"/>
    </row>
    <row r="6" spans="1:11" s="156" customFormat="1">
      <c r="A6" s="104"/>
      <c r="B6" s="219"/>
      <c r="C6" s="219"/>
      <c r="D6" s="221" t="s">
        <v>288</v>
      </c>
      <c r="E6" s="278" t="s">
        <v>9</v>
      </c>
      <c r="F6" s="279">
        <v>4</v>
      </c>
      <c r="G6" s="280" t="s">
        <v>3</v>
      </c>
      <c r="H6" s="279"/>
      <c r="I6" s="273"/>
      <c r="J6" s="217"/>
      <c r="K6" s="50"/>
    </row>
    <row r="7" spans="1:11">
      <c r="A7" s="483"/>
      <c r="B7" s="483"/>
      <c r="C7" s="483"/>
      <c r="D7" s="483"/>
      <c r="E7" s="483"/>
      <c r="F7" s="483"/>
      <c r="G7" s="483"/>
      <c r="H7" s="116"/>
      <c r="I7" s="266"/>
    </row>
    <row r="8" spans="1:11" ht="176.25" customHeight="1">
      <c r="A8" s="104" t="s">
        <v>44</v>
      </c>
      <c r="B8" s="478" t="s">
        <v>202</v>
      </c>
      <c r="C8" s="478"/>
      <c r="D8" s="478"/>
      <c r="E8" s="38"/>
      <c r="F8" s="111"/>
      <c r="G8" s="112"/>
      <c r="H8" s="111"/>
      <c r="I8" s="271"/>
    </row>
    <row r="9" spans="1:11">
      <c r="A9" s="104"/>
      <c r="B9" s="102"/>
      <c r="C9" s="102"/>
      <c r="D9" s="127" t="s">
        <v>108</v>
      </c>
      <c r="E9" s="278" t="s">
        <v>91</v>
      </c>
      <c r="F9" s="279">
        <v>50</v>
      </c>
      <c r="G9" s="280" t="s">
        <v>3</v>
      </c>
      <c r="H9" s="279"/>
      <c r="I9" s="273"/>
    </row>
    <row r="10" spans="1:11" ht="12.75" customHeight="1">
      <c r="A10" s="104"/>
      <c r="B10" s="459" t="s">
        <v>193</v>
      </c>
      <c r="C10" s="459"/>
      <c r="D10" s="459"/>
      <c r="E10" s="278" t="s">
        <v>9</v>
      </c>
      <c r="F10" s="281">
        <v>50</v>
      </c>
      <c r="G10" s="280" t="s">
        <v>3</v>
      </c>
      <c r="H10" s="279"/>
      <c r="I10" s="273"/>
    </row>
    <row r="11" spans="1:11">
      <c r="A11" s="104"/>
      <c r="B11" s="110"/>
      <c r="C11" s="110"/>
      <c r="D11" s="110"/>
      <c r="E11" s="38"/>
      <c r="F11" s="129"/>
      <c r="G11" s="112"/>
      <c r="H11" s="111"/>
      <c r="I11" s="271"/>
    </row>
    <row r="12" spans="1:11" ht="148.5" customHeight="1">
      <c r="A12" s="104" t="s">
        <v>45</v>
      </c>
      <c r="B12" s="478" t="s">
        <v>203</v>
      </c>
      <c r="C12" s="478"/>
      <c r="D12" s="478"/>
      <c r="E12" s="278" t="s">
        <v>9</v>
      </c>
      <c r="F12" s="281">
        <v>5</v>
      </c>
      <c r="G12" s="280" t="s">
        <v>3</v>
      </c>
      <c r="H12" s="279"/>
      <c r="I12" s="273"/>
    </row>
    <row r="13" spans="1:11">
      <c r="A13" s="104"/>
      <c r="B13" s="110"/>
      <c r="C13" s="110"/>
      <c r="D13" s="110"/>
      <c r="E13" s="38"/>
      <c r="F13" s="129"/>
      <c r="G13" s="112"/>
      <c r="H13" s="111"/>
      <c r="I13" s="271"/>
    </row>
    <row r="14" spans="1:11" ht="171.75" customHeight="1">
      <c r="A14" s="104" t="s">
        <v>46</v>
      </c>
      <c r="B14" s="480" t="s">
        <v>115</v>
      </c>
      <c r="C14" s="480"/>
      <c r="D14" s="480"/>
      <c r="E14" s="278" t="s">
        <v>91</v>
      </c>
      <c r="F14" s="279">
        <v>40</v>
      </c>
      <c r="G14" s="280" t="s">
        <v>3</v>
      </c>
      <c r="H14" s="279"/>
      <c r="I14" s="273"/>
    </row>
    <row r="15" spans="1:11">
      <c r="A15" s="104"/>
      <c r="B15" s="110"/>
      <c r="C15" s="110"/>
      <c r="D15" s="127"/>
      <c r="E15" s="278"/>
      <c r="F15" s="279"/>
      <c r="G15" s="280"/>
      <c r="H15" s="279"/>
      <c r="I15" s="273"/>
    </row>
    <row r="16" spans="1:11" ht="175.5" customHeight="1">
      <c r="A16" s="104" t="s">
        <v>47</v>
      </c>
      <c r="B16" s="480" t="s">
        <v>204</v>
      </c>
      <c r="C16" s="480"/>
      <c r="D16" s="480"/>
      <c r="E16" s="278"/>
      <c r="F16" s="279"/>
      <c r="G16" s="280"/>
      <c r="H16" s="279"/>
      <c r="I16" s="273"/>
    </row>
    <row r="17" spans="1:9">
      <c r="A17" s="104"/>
      <c r="B17" s="134"/>
      <c r="C17" s="134"/>
      <c r="D17" s="134" t="s">
        <v>116</v>
      </c>
      <c r="E17" s="278" t="s">
        <v>91</v>
      </c>
      <c r="F17" s="279">
        <v>40</v>
      </c>
      <c r="G17" s="280" t="s">
        <v>3</v>
      </c>
      <c r="H17" s="279"/>
      <c r="I17" s="273"/>
    </row>
    <row r="18" spans="1:9">
      <c r="A18" s="104"/>
      <c r="B18" s="110"/>
      <c r="C18" s="110"/>
      <c r="D18" s="127"/>
      <c r="E18" s="278"/>
      <c r="F18" s="279"/>
      <c r="G18" s="280"/>
      <c r="H18" s="279"/>
      <c r="I18" s="273"/>
    </row>
    <row r="19" spans="1:9" ht="183" customHeight="1">
      <c r="A19" s="104" t="s">
        <v>48</v>
      </c>
      <c r="B19" s="480" t="s">
        <v>289</v>
      </c>
      <c r="C19" s="480"/>
      <c r="D19" s="480"/>
      <c r="E19" s="278" t="s">
        <v>91</v>
      </c>
      <c r="F19" s="279">
        <v>20</v>
      </c>
      <c r="G19" s="280" t="s">
        <v>3</v>
      </c>
      <c r="H19" s="279"/>
      <c r="I19" s="273"/>
    </row>
    <row r="20" spans="1:9">
      <c r="A20" s="104"/>
      <c r="B20" s="110"/>
      <c r="C20" s="110"/>
      <c r="D20" s="127"/>
      <c r="E20" s="278"/>
      <c r="F20" s="279"/>
      <c r="G20" s="280"/>
      <c r="H20" s="279"/>
      <c r="I20" s="273"/>
    </row>
    <row r="21" spans="1:9" ht="197.25" customHeight="1">
      <c r="A21" s="104" t="s">
        <v>49</v>
      </c>
      <c r="B21" s="480" t="s">
        <v>205</v>
      </c>
      <c r="C21" s="480"/>
      <c r="D21" s="480"/>
      <c r="E21" s="278" t="s">
        <v>91</v>
      </c>
      <c r="F21" s="279">
        <v>35</v>
      </c>
      <c r="G21" s="280" t="s">
        <v>3</v>
      </c>
      <c r="H21" s="279"/>
      <c r="I21" s="273"/>
    </row>
    <row r="22" spans="1:9" s="156" customFormat="1" ht="109.5" hidden="1" customHeight="1">
      <c r="A22" s="104" t="s">
        <v>82</v>
      </c>
      <c r="B22" s="478" t="s">
        <v>171</v>
      </c>
      <c r="C22" s="478"/>
      <c r="D22" s="478"/>
      <c r="E22" s="278"/>
      <c r="F22" s="279"/>
      <c r="G22" s="280"/>
      <c r="H22" s="279"/>
      <c r="I22" s="273"/>
    </row>
    <row r="23" spans="1:9" s="156" customFormat="1" hidden="1">
      <c r="A23" s="104"/>
      <c r="B23" s="180" t="s">
        <v>170</v>
      </c>
      <c r="C23" s="482" t="s">
        <v>172</v>
      </c>
      <c r="D23" s="482"/>
      <c r="E23" s="278" t="s">
        <v>91</v>
      </c>
      <c r="F23" s="279">
        <v>50</v>
      </c>
      <c r="G23" s="280" t="s">
        <v>3</v>
      </c>
      <c r="H23" s="279">
        <v>0</v>
      </c>
      <c r="I23" s="273">
        <f>PRODUCT(F23:H23)</f>
        <v>0</v>
      </c>
    </row>
    <row r="24" spans="1:9" s="156" customFormat="1" hidden="1">
      <c r="A24" s="104"/>
      <c r="B24" s="180" t="s">
        <v>174</v>
      </c>
      <c r="C24" s="482" t="s">
        <v>173</v>
      </c>
      <c r="D24" s="482"/>
      <c r="E24" s="278" t="s">
        <v>91</v>
      </c>
      <c r="F24" s="279">
        <v>55</v>
      </c>
      <c r="G24" s="280" t="s">
        <v>3</v>
      </c>
      <c r="H24" s="279">
        <v>0</v>
      </c>
      <c r="I24" s="273">
        <f>PRODUCT(F24:H24)</f>
        <v>0</v>
      </c>
    </row>
    <row r="25" spans="1:9" s="156" customFormat="1" hidden="1">
      <c r="A25" s="104"/>
      <c r="B25" s="180"/>
      <c r="C25" s="127"/>
      <c r="D25" s="127"/>
      <c r="E25" s="278"/>
      <c r="F25" s="279"/>
      <c r="G25" s="280"/>
      <c r="H25" s="279"/>
      <c r="I25" s="273"/>
    </row>
    <row r="26" spans="1:9" s="156" customFormat="1">
      <c r="A26" s="104"/>
      <c r="B26" s="179"/>
      <c r="C26" s="179"/>
      <c r="D26" s="127"/>
      <c r="E26" s="278"/>
      <c r="F26" s="279"/>
      <c r="G26" s="280"/>
      <c r="H26" s="279"/>
      <c r="I26" s="273"/>
    </row>
    <row r="27" spans="1:9" s="156" customFormat="1" ht="171.75" customHeight="1">
      <c r="A27" s="104" t="s">
        <v>80</v>
      </c>
      <c r="B27" s="480" t="s">
        <v>443</v>
      </c>
      <c r="C27" s="480"/>
      <c r="D27" s="480"/>
      <c r="I27" s="258"/>
    </row>
    <row r="28" spans="1:9" s="156" customFormat="1" ht="27" hidden="1" customHeight="1">
      <c r="A28" s="104"/>
      <c r="B28" s="180" t="s">
        <v>183</v>
      </c>
      <c r="C28" s="485" t="s">
        <v>184</v>
      </c>
      <c r="D28" s="485"/>
      <c r="E28" s="278" t="s">
        <v>91</v>
      </c>
      <c r="F28" s="279">
        <v>0</v>
      </c>
      <c r="G28" s="280" t="s">
        <v>3</v>
      </c>
      <c r="H28" s="279">
        <v>0</v>
      </c>
      <c r="I28" s="273">
        <f t="shared" ref="I28:I37" si="0">PRODUCT(F28:H28)</f>
        <v>0</v>
      </c>
    </row>
    <row r="29" spans="1:9" s="156" customFormat="1" ht="27.75" customHeight="1">
      <c r="A29" s="104"/>
      <c r="B29" s="180" t="s">
        <v>170</v>
      </c>
      <c r="C29" s="485" t="s">
        <v>185</v>
      </c>
      <c r="D29" s="485"/>
      <c r="E29" s="278" t="s">
        <v>91</v>
      </c>
      <c r="F29" s="279">
        <v>15</v>
      </c>
      <c r="G29" s="280" t="s">
        <v>3</v>
      </c>
      <c r="H29" s="279"/>
      <c r="I29" s="273"/>
    </row>
    <row r="30" spans="1:9" s="156" customFormat="1" ht="25.5" hidden="1" customHeight="1">
      <c r="A30" s="104"/>
      <c r="B30" s="180" t="s">
        <v>174</v>
      </c>
      <c r="C30" s="485" t="s">
        <v>186</v>
      </c>
      <c r="D30" s="485"/>
      <c r="E30" s="278" t="s">
        <v>91</v>
      </c>
      <c r="F30" s="279">
        <v>0</v>
      </c>
      <c r="G30" s="280" t="s">
        <v>3</v>
      </c>
      <c r="H30" s="279"/>
      <c r="I30" s="273"/>
    </row>
    <row r="31" spans="1:9" s="156" customFormat="1" ht="25.5" customHeight="1">
      <c r="A31" s="104"/>
      <c r="B31" s="180" t="s">
        <v>170</v>
      </c>
      <c r="C31" s="485" t="s">
        <v>187</v>
      </c>
      <c r="D31" s="485"/>
      <c r="E31" s="278" t="s">
        <v>91</v>
      </c>
      <c r="F31" s="279">
        <v>40</v>
      </c>
      <c r="G31" s="280" t="s">
        <v>3</v>
      </c>
      <c r="H31" s="279"/>
      <c r="I31" s="273"/>
    </row>
    <row r="32" spans="1:9" s="156" customFormat="1" ht="25.5" hidden="1" customHeight="1">
      <c r="A32" s="104"/>
      <c r="B32" s="180" t="s">
        <v>174</v>
      </c>
      <c r="C32" s="485" t="s">
        <v>188</v>
      </c>
      <c r="D32" s="485"/>
      <c r="E32" s="278" t="s">
        <v>91</v>
      </c>
      <c r="F32" s="279">
        <v>0</v>
      </c>
      <c r="G32" s="280" t="s">
        <v>3</v>
      </c>
      <c r="H32" s="279"/>
      <c r="I32" s="273"/>
    </row>
    <row r="33" spans="1:9" s="156" customFormat="1" ht="25.5" customHeight="1">
      <c r="A33" s="104"/>
      <c r="B33" s="180" t="s">
        <v>170</v>
      </c>
      <c r="C33" s="485" t="s">
        <v>189</v>
      </c>
      <c r="D33" s="485"/>
      <c r="E33" s="278" t="s">
        <v>91</v>
      </c>
      <c r="F33" s="279">
        <v>5</v>
      </c>
      <c r="G33" s="280" t="s">
        <v>3</v>
      </c>
      <c r="H33" s="279"/>
      <c r="I33" s="273"/>
    </row>
    <row r="34" spans="1:9" s="156" customFormat="1" ht="25.5" customHeight="1">
      <c r="A34" s="104"/>
      <c r="B34" s="180" t="s">
        <v>170</v>
      </c>
      <c r="C34" s="485" t="s">
        <v>176</v>
      </c>
      <c r="D34" s="485"/>
      <c r="E34" s="278" t="s">
        <v>91</v>
      </c>
      <c r="F34" s="279">
        <v>20</v>
      </c>
      <c r="G34" s="280" t="s">
        <v>3</v>
      </c>
      <c r="H34" s="279"/>
      <c r="I34" s="273"/>
    </row>
    <row r="35" spans="1:9" s="156" customFormat="1" ht="25.5" customHeight="1">
      <c r="A35" s="104"/>
      <c r="B35" s="180" t="s">
        <v>170</v>
      </c>
      <c r="C35" s="485" t="s">
        <v>178</v>
      </c>
      <c r="D35" s="485"/>
      <c r="E35" s="278" t="s">
        <v>91</v>
      </c>
      <c r="F35" s="279">
        <v>25</v>
      </c>
      <c r="G35" s="280" t="s">
        <v>3</v>
      </c>
      <c r="H35" s="279"/>
      <c r="I35" s="273"/>
    </row>
    <row r="36" spans="1:9" s="156" customFormat="1" ht="25.5" customHeight="1">
      <c r="A36" s="104"/>
      <c r="B36" s="180" t="s">
        <v>170</v>
      </c>
      <c r="C36" s="485" t="s">
        <v>177</v>
      </c>
      <c r="D36" s="485"/>
      <c r="E36" s="278" t="s">
        <v>91</v>
      </c>
      <c r="F36" s="279">
        <v>19</v>
      </c>
      <c r="G36" s="280" t="s">
        <v>3</v>
      </c>
      <c r="H36" s="279"/>
      <c r="I36" s="273"/>
    </row>
    <row r="37" spans="1:9" s="156" customFormat="1" ht="25.5" hidden="1" customHeight="1">
      <c r="A37" s="104"/>
      <c r="B37" s="180" t="s">
        <v>174</v>
      </c>
      <c r="C37" s="485" t="s">
        <v>179</v>
      </c>
      <c r="D37" s="485"/>
      <c r="E37" s="278" t="s">
        <v>91</v>
      </c>
      <c r="F37" s="279">
        <v>0</v>
      </c>
      <c r="G37" s="280" t="s">
        <v>3</v>
      </c>
      <c r="H37" s="279">
        <v>0</v>
      </c>
      <c r="I37" s="273">
        <f t="shared" si="0"/>
        <v>0</v>
      </c>
    </row>
    <row r="38" spans="1:9" s="156" customFormat="1">
      <c r="A38" s="104"/>
      <c r="B38" s="180"/>
      <c r="C38" s="134"/>
      <c r="D38" s="134"/>
      <c r="E38" s="278"/>
      <c r="F38" s="279"/>
      <c r="G38" s="280"/>
      <c r="H38" s="279"/>
      <c r="I38" s="273"/>
    </row>
    <row r="39" spans="1:9" s="156" customFormat="1" ht="194.25" customHeight="1">
      <c r="A39" s="104" t="s">
        <v>81</v>
      </c>
      <c r="B39" s="478" t="s">
        <v>196</v>
      </c>
      <c r="C39" s="478"/>
      <c r="D39" s="478"/>
      <c r="E39" s="278"/>
      <c r="F39" s="279"/>
      <c r="G39" s="280"/>
      <c r="H39" s="279"/>
      <c r="I39" s="273"/>
    </row>
    <row r="40" spans="1:9" s="156" customFormat="1">
      <c r="A40" s="104"/>
      <c r="B40" s="179"/>
      <c r="C40" s="127" t="s">
        <v>181</v>
      </c>
      <c r="D40" s="127" t="s">
        <v>182</v>
      </c>
      <c r="E40" s="278" t="s">
        <v>91</v>
      </c>
      <c r="F40" s="279">
        <v>20</v>
      </c>
      <c r="G40" s="280" t="s">
        <v>3</v>
      </c>
      <c r="H40" s="279"/>
      <c r="I40" s="273"/>
    </row>
    <row r="41" spans="1:9" s="188" customFormat="1" ht="18.75" customHeight="1">
      <c r="A41" s="186"/>
      <c r="B41" s="484" t="s">
        <v>195</v>
      </c>
      <c r="C41" s="484"/>
      <c r="D41" s="187" t="s">
        <v>182</v>
      </c>
      <c r="E41" s="282" t="s">
        <v>91</v>
      </c>
      <c r="F41" s="283">
        <f>2*4</f>
        <v>8</v>
      </c>
      <c r="G41" s="284" t="s">
        <v>3</v>
      </c>
      <c r="H41" s="283"/>
      <c r="I41" s="285"/>
    </row>
    <row r="42" spans="1:9" s="156" customFormat="1">
      <c r="A42" s="104"/>
      <c r="B42" s="179"/>
      <c r="C42" s="127"/>
      <c r="D42" s="127"/>
      <c r="E42" s="278"/>
      <c r="F42" s="279"/>
      <c r="G42" s="280"/>
      <c r="H42" s="279"/>
      <c r="I42" s="273"/>
    </row>
    <row r="43" spans="1:9" s="156" customFormat="1" ht="123.75" customHeight="1">
      <c r="A43" s="104" t="s">
        <v>82</v>
      </c>
      <c r="B43" s="478" t="s">
        <v>197</v>
      </c>
      <c r="C43" s="478"/>
      <c r="D43" s="478"/>
      <c r="E43" s="278" t="s">
        <v>9</v>
      </c>
      <c r="F43" s="279">
        <v>4</v>
      </c>
      <c r="G43" s="280" t="s">
        <v>3</v>
      </c>
      <c r="H43" s="279"/>
      <c r="I43" s="273"/>
    </row>
    <row r="44" spans="1:9" s="156" customFormat="1">
      <c r="A44" s="104"/>
      <c r="B44" s="459" t="s">
        <v>213</v>
      </c>
      <c r="C44" s="459"/>
      <c r="D44" s="459"/>
      <c r="E44" s="278" t="s">
        <v>9</v>
      </c>
      <c r="F44" s="279">
        <v>5</v>
      </c>
      <c r="G44" s="280" t="s">
        <v>3</v>
      </c>
      <c r="H44" s="279"/>
      <c r="I44" s="273"/>
    </row>
    <row r="45" spans="1:9" s="156" customFormat="1">
      <c r="A45" s="104"/>
      <c r="B45" s="182"/>
      <c r="C45" s="182"/>
      <c r="D45" s="182"/>
      <c r="E45" s="278"/>
      <c r="F45" s="279"/>
      <c r="G45" s="280"/>
      <c r="H45" s="279"/>
      <c r="I45" s="273"/>
    </row>
    <row r="46" spans="1:9" s="156" customFormat="1" ht="178.5" customHeight="1">
      <c r="A46" s="104" t="s">
        <v>83</v>
      </c>
      <c r="B46" s="478" t="s">
        <v>198</v>
      </c>
      <c r="C46" s="478"/>
      <c r="D46" s="478"/>
      <c r="E46" s="278"/>
      <c r="F46" s="279"/>
      <c r="G46" s="280"/>
      <c r="H46" s="279"/>
      <c r="I46" s="273"/>
    </row>
    <row r="47" spans="1:9" s="156" customFormat="1">
      <c r="A47" s="104"/>
      <c r="B47" s="180" t="s">
        <v>170</v>
      </c>
      <c r="C47" s="127" t="s">
        <v>210</v>
      </c>
      <c r="D47" s="127"/>
      <c r="E47" s="278" t="s">
        <v>91</v>
      </c>
      <c r="F47" s="279">
        <v>6</v>
      </c>
      <c r="G47" s="280" t="s">
        <v>3</v>
      </c>
      <c r="H47" s="279"/>
      <c r="I47" s="273"/>
    </row>
    <row r="48" spans="1:9" s="156" customFormat="1">
      <c r="A48" s="104"/>
      <c r="B48" s="180" t="s">
        <v>170</v>
      </c>
      <c r="C48" s="127" t="s">
        <v>211</v>
      </c>
      <c r="D48" s="127"/>
      <c r="E48" s="278" t="s">
        <v>91</v>
      </c>
      <c r="F48" s="279">
        <v>14</v>
      </c>
      <c r="G48" s="280" t="s">
        <v>3</v>
      </c>
      <c r="H48" s="279"/>
      <c r="I48" s="273"/>
    </row>
    <row r="49" spans="1:12" s="156" customFormat="1">
      <c r="A49" s="104"/>
      <c r="B49" s="180" t="s">
        <v>170</v>
      </c>
      <c r="C49" s="127" t="s">
        <v>212</v>
      </c>
      <c r="D49" s="127"/>
      <c r="E49" s="278" t="s">
        <v>91</v>
      </c>
      <c r="F49" s="279">
        <v>40</v>
      </c>
      <c r="G49" s="280" t="s">
        <v>3</v>
      </c>
      <c r="H49" s="279"/>
      <c r="I49" s="273"/>
    </row>
    <row r="50" spans="1:12" s="156" customFormat="1" hidden="1">
      <c r="A50" s="104"/>
      <c r="B50" s="180" t="s">
        <v>174</v>
      </c>
      <c r="C50" s="127" t="s">
        <v>210</v>
      </c>
      <c r="D50" s="127"/>
      <c r="E50" s="278" t="s">
        <v>91</v>
      </c>
      <c r="F50" s="279">
        <v>0</v>
      </c>
      <c r="G50" s="280" t="s">
        <v>3</v>
      </c>
      <c r="H50" s="279">
        <v>0</v>
      </c>
      <c r="I50" s="273">
        <f t="shared" ref="I50:I52" si="1">PRODUCT(F50:H50)</f>
        <v>0</v>
      </c>
    </row>
    <row r="51" spans="1:12" s="156" customFormat="1" hidden="1">
      <c r="A51" s="104"/>
      <c r="B51" s="180" t="s">
        <v>174</v>
      </c>
      <c r="C51" s="127" t="s">
        <v>211</v>
      </c>
      <c r="D51" s="127"/>
      <c r="E51" s="278" t="s">
        <v>91</v>
      </c>
      <c r="F51" s="279">
        <v>0</v>
      </c>
      <c r="G51" s="280" t="s">
        <v>3</v>
      </c>
      <c r="H51" s="279">
        <v>0</v>
      </c>
      <c r="I51" s="273">
        <f t="shared" si="1"/>
        <v>0</v>
      </c>
    </row>
    <row r="52" spans="1:12" s="156" customFormat="1" hidden="1">
      <c r="A52" s="104"/>
      <c r="B52" s="180" t="s">
        <v>174</v>
      </c>
      <c r="C52" s="127" t="s">
        <v>212</v>
      </c>
      <c r="D52" s="127"/>
      <c r="E52" s="278" t="s">
        <v>91</v>
      </c>
      <c r="F52" s="279">
        <v>0</v>
      </c>
      <c r="G52" s="280" t="s">
        <v>3</v>
      </c>
      <c r="H52" s="279">
        <v>0</v>
      </c>
      <c r="I52" s="273">
        <f t="shared" si="1"/>
        <v>0</v>
      </c>
    </row>
    <row r="53" spans="1:12" s="156" customFormat="1" hidden="1">
      <c r="A53" s="104"/>
      <c r="B53" s="180"/>
      <c r="C53" s="180"/>
      <c r="D53" s="180"/>
      <c r="E53" s="278"/>
      <c r="F53" s="279"/>
      <c r="G53" s="280"/>
      <c r="H53" s="279"/>
      <c r="I53" s="273"/>
    </row>
    <row r="54" spans="1:12" s="156" customFormat="1" ht="175.5" customHeight="1">
      <c r="A54" s="104" t="s">
        <v>84</v>
      </c>
      <c r="B54" s="467" t="s">
        <v>199</v>
      </c>
      <c r="C54" s="481"/>
      <c r="D54" s="481"/>
      <c r="E54" s="278" t="s">
        <v>91</v>
      </c>
      <c r="F54" s="259">
        <v>30</v>
      </c>
      <c r="G54" s="256" t="s">
        <v>3</v>
      </c>
      <c r="H54" s="266"/>
      <c r="I54" s="266"/>
      <c r="J54" s="116"/>
      <c r="K54" s="116"/>
      <c r="L54" s="116"/>
    </row>
    <row r="55" spans="1:12" s="156" customFormat="1" ht="66.75" customHeight="1">
      <c r="A55" s="104" t="s">
        <v>85</v>
      </c>
      <c r="B55" s="480" t="s">
        <v>201</v>
      </c>
      <c r="C55" s="480"/>
      <c r="D55" s="480"/>
      <c r="E55" s="57" t="s">
        <v>6</v>
      </c>
      <c r="F55" s="259">
        <v>5</v>
      </c>
      <c r="G55" s="256" t="s">
        <v>3</v>
      </c>
      <c r="H55" s="266"/>
      <c r="I55" s="266"/>
      <c r="J55" s="116"/>
      <c r="K55" s="116"/>
      <c r="L55" s="116"/>
    </row>
    <row r="56" spans="1:12" s="156" customFormat="1" ht="165.75" customHeight="1">
      <c r="A56" s="104" t="s">
        <v>86</v>
      </c>
      <c r="B56" s="480" t="s">
        <v>200</v>
      </c>
      <c r="C56" s="480"/>
      <c r="D56" s="480"/>
      <c r="E56" s="278" t="s">
        <v>91</v>
      </c>
      <c r="F56" s="259">
        <v>45</v>
      </c>
      <c r="G56" s="256" t="s">
        <v>3</v>
      </c>
      <c r="H56" s="266"/>
      <c r="I56" s="266"/>
      <c r="J56" s="116"/>
      <c r="K56" s="116"/>
      <c r="L56" s="116"/>
    </row>
    <row r="57" spans="1:12" s="156" customFormat="1" ht="164.25" customHeight="1">
      <c r="A57" s="104" t="s">
        <v>92</v>
      </c>
      <c r="B57" s="480" t="s">
        <v>444</v>
      </c>
      <c r="C57" s="480"/>
      <c r="D57" s="480"/>
      <c r="E57" s="278" t="s">
        <v>91</v>
      </c>
      <c r="F57" s="279">
        <v>46</v>
      </c>
      <c r="G57" s="280" t="s">
        <v>3</v>
      </c>
      <c r="H57" s="279"/>
      <c r="I57" s="273"/>
      <c r="J57" s="116"/>
      <c r="K57" s="116"/>
      <c r="L57" s="116"/>
    </row>
    <row r="58" spans="1:12">
      <c r="B58" s="15"/>
      <c r="C58" s="47"/>
    </row>
    <row r="59" spans="1:12">
      <c r="B59" s="479" t="s">
        <v>371</v>
      </c>
      <c r="C59" s="479"/>
      <c r="D59" s="479"/>
      <c r="E59" s="479"/>
      <c r="F59" s="124"/>
      <c r="G59" s="124"/>
      <c r="H59" s="121"/>
      <c r="I59" s="272">
        <f>SUM(I3:I57)</f>
        <v>0</v>
      </c>
    </row>
    <row r="60" spans="1:12">
      <c r="B60" s="133"/>
      <c r="C60" s="133"/>
      <c r="D60" s="133"/>
    </row>
    <row r="61" spans="1:12">
      <c r="B61" s="133"/>
      <c r="C61" s="133"/>
      <c r="D61" s="133"/>
    </row>
    <row r="62" spans="1:12">
      <c r="B62" s="133"/>
      <c r="C62" s="133"/>
      <c r="D62" s="133"/>
    </row>
    <row r="63" spans="1:12">
      <c r="B63" s="133"/>
      <c r="C63" s="133"/>
      <c r="D63" s="133"/>
    </row>
    <row r="64" spans="1:12">
      <c r="B64" s="133"/>
      <c r="C64" s="133"/>
      <c r="D64" s="133"/>
    </row>
    <row r="65" spans="1:5">
      <c r="A65" s="113"/>
      <c r="B65" s="133"/>
      <c r="C65" s="133"/>
      <c r="D65" s="133"/>
      <c r="E65" s="113"/>
    </row>
    <row r="66" spans="1:5">
      <c r="A66" s="113"/>
      <c r="B66" s="133"/>
      <c r="C66" s="133"/>
      <c r="D66" s="133"/>
      <c r="E66" s="113"/>
    </row>
    <row r="67" spans="1:5">
      <c r="A67" s="113"/>
      <c r="B67" s="133"/>
      <c r="C67" s="133"/>
      <c r="D67" s="133"/>
      <c r="E67" s="113"/>
    </row>
    <row r="68" spans="1:5">
      <c r="A68" s="113"/>
      <c r="B68" s="133"/>
      <c r="C68" s="133"/>
      <c r="D68" s="133"/>
      <c r="E68" s="113"/>
    </row>
    <row r="69" spans="1:5">
      <c r="A69" s="113"/>
      <c r="B69" s="133"/>
      <c r="C69" s="133"/>
      <c r="D69" s="133"/>
      <c r="E69" s="113"/>
    </row>
    <row r="70" spans="1:5">
      <c r="A70" s="113"/>
      <c r="B70" s="133"/>
      <c r="C70" s="133"/>
      <c r="D70" s="133"/>
      <c r="E70" s="113"/>
    </row>
    <row r="71" spans="1:5">
      <c r="A71" s="113"/>
      <c r="B71" s="133"/>
      <c r="C71" s="133"/>
      <c r="D71" s="133"/>
      <c r="E71" s="113"/>
    </row>
  </sheetData>
  <mergeCells count="34">
    <mergeCell ref="B41:C41"/>
    <mergeCell ref="B44:D44"/>
    <mergeCell ref="B22:D22"/>
    <mergeCell ref="B39:D39"/>
    <mergeCell ref="C31:D31"/>
    <mergeCell ref="C32:D32"/>
    <mergeCell ref="C28:D28"/>
    <mergeCell ref="B27:D27"/>
    <mergeCell ref="C29:D29"/>
    <mergeCell ref="C30:D30"/>
    <mergeCell ref="C34:D34"/>
    <mergeCell ref="C35:D35"/>
    <mergeCell ref="C36:D36"/>
    <mergeCell ref="C37:D37"/>
    <mergeCell ref="C33:D33"/>
    <mergeCell ref="C23:D23"/>
    <mergeCell ref="C24:D24"/>
    <mergeCell ref="B1:D1"/>
    <mergeCell ref="B3:D3"/>
    <mergeCell ref="B14:D14"/>
    <mergeCell ref="B8:D8"/>
    <mergeCell ref="A7:G7"/>
    <mergeCell ref="B12:D12"/>
    <mergeCell ref="B16:D16"/>
    <mergeCell ref="B19:D19"/>
    <mergeCell ref="B21:D21"/>
    <mergeCell ref="B10:D10"/>
    <mergeCell ref="B43:D43"/>
    <mergeCell ref="B59:E59"/>
    <mergeCell ref="B56:D56"/>
    <mergeCell ref="B57:D57"/>
    <mergeCell ref="B54:D54"/>
    <mergeCell ref="B55:D55"/>
    <mergeCell ref="B46:D46"/>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topLeftCell="A19" zoomScaleNormal="100" workbookViewId="0">
      <selection activeCell="E19" sqref="E19"/>
    </sheetView>
  </sheetViews>
  <sheetFormatPr defaultRowHeight="13.2"/>
  <cols>
    <col min="1" max="1" width="4" style="243" bestFit="1" customWidth="1"/>
    <col min="2" max="2" width="48.88671875" style="243" customWidth="1"/>
    <col min="3" max="3" width="3.5546875" style="243" bestFit="1" customWidth="1"/>
    <col min="4" max="4" width="6.88671875" style="243" customWidth="1"/>
    <col min="5" max="5" width="10.33203125" style="243" bestFit="1" customWidth="1"/>
    <col min="6" max="6" width="13.88671875" style="260" customWidth="1"/>
    <col min="7" max="256" width="9.109375" style="243"/>
    <col min="257" max="257" width="4" style="243" bestFit="1" customWidth="1"/>
    <col min="258" max="258" width="50.33203125" style="243" customWidth="1"/>
    <col min="259" max="259" width="3.5546875" style="243" bestFit="1" customWidth="1"/>
    <col min="260" max="260" width="8.33203125" style="243" bestFit="1" customWidth="1"/>
    <col min="261" max="261" width="9.109375" style="243"/>
    <col min="262" max="262" width="14" style="243" bestFit="1" customWidth="1"/>
    <col min="263" max="512" width="9.109375" style="243"/>
    <col min="513" max="513" width="4" style="243" bestFit="1" customWidth="1"/>
    <col min="514" max="514" width="50.33203125" style="243" customWidth="1"/>
    <col min="515" max="515" width="3.5546875" style="243" bestFit="1" customWidth="1"/>
    <col min="516" max="516" width="8.33203125" style="243" bestFit="1" customWidth="1"/>
    <col min="517" max="517" width="9.109375" style="243"/>
    <col min="518" max="518" width="14" style="243" bestFit="1" customWidth="1"/>
    <col min="519" max="768" width="9.109375" style="243"/>
    <col min="769" max="769" width="4" style="243" bestFit="1" customWidth="1"/>
    <col min="770" max="770" width="50.33203125" style="243" customWidth="1"/>
    <col min="771" max="771" width="3.5546875" style="243" bestFit="1" customWidth="1"/>
    <col min="772" max="772" width="8.33203125" style="243" bestFit="1" customWidth="1"/>
    <col min="773" max="773" width="9.109375" style="243"/>
    <col min="774" max="774" width="14" style="243" bestFit="1" customWidth="1"/>
    <col min="775" max="1024" width="9.109375" style="243"/>
    <col min="1025" max="1025" width="4" style="243" bestFit="1" customWidth="1"/>
    <col min="1026" max="1026" width="50.33203125" style="243" customWidth="1"/>
    <col min="1027" max="1027" width="3.5546875" style="243" bestFit="1" customWidth="1"/>
    <col min="1028" max="1028" width="8.33203125" style="243" bestFit="1" customWidth="1"/>
    <col min="1029" max="1029" width="9.109375" style="243"/>
    <col min="1030" max="1030" width="14" style="243" bestFit="1" customWidth="1"/>
    <col min="1031" max="1280" width="9.109375" style="243"/>
    <col min="1281" max="1281" width="4" style="243" bestFit="1" customWidth="1"/>
    <col min="1282" max="1282" width="50.33203125" style="243" customWidth="1"/>
    <col min="1283" max="1283" width="3.5546875" style="243" bestFit="1" customWidth="1"/>
    <col min="1284" max="1284" width="8.33203125" style="243" bestFit="1" customWidth="1"/>
    <col min="1285" max="1285" width="9.109375" style="243"/>
    <col min="1286" max="1286" width="14" style="243" bestFit="1" customWidth="1"/>
    <col min="1287" max="1536" width="9.109375" style="243"/>
    <col min="1537" max="1537" width="4" style="243" bestFit="1" customWidth="1"/>
    <col min="1538" max="1538" width="50.33203125" style="243" customWidth="1"/>
    <col min="1539" max="1539" width="3.5546875" style="243" bestFit="1" customWidth="1"/>
    <col min="1540" max="1540" width="8.33203125" style="243" bestFit="1" customWidth="1"/>
    <col min="1541" max="1541" width="9.109375" style="243"/>
    <col min="1542" max="1542" width="14" style="243" bestFit="1" customWidth="1"/>
    <col min="1543" max="1792" width="9.109375" style="243"/>
    <col min="1793" max="1793" width="4" style="243" bestFit="1" customWidth="1"/>
    <col min="1794" max="1794" width="50.33203125" style="243" customWidth="1"/>
    <col min="1795" max="1795" width="3.5546875" style="243" bestFit="1" customWidth="1"/>
    <col min="1796" max="1796" width="8.33203125" style="243" bestFit="1" customWidth="1"/>
    <col min="1797" max="1797" width="9.109375" style="243"/>
    <col min="1798" max="1798" width="14" style="243" bestFit="1" customWidth="1"/>
    <col min="1799" max="2048" width="9.109375" style="243"/>
    <col min="2049" max="2049" width="4" style="243" bestFit="1" customWidth="1"/>
    <col min="2050" max="2050" width="50.33203125" style="243" customWidth="1"/>
    <col min="2051" max="2051" width="3.5546875" style="243" bestFit="1" customWidth="1"/>
    <col min="2052" max="2052" width="8.33203125" style="243" bestFit="1" customWidth="1"/>
    <col min="2053" max="2053" width="9.109375" style="243"/>
    <col min="2054" max="2054" width="14" style="243" bestFit="1" customWidth="1"/>
    <col min="2055" max="2304" width="9.109375" style="243"/>
    <col min="2305" max="2305" width="4" style="243" bestFit="1" customWidth="1"/>
    <col min="2306" max="2306" width="50.33203125" style="243" customWidth="1"/>
    <col min="2307" max="2307" width="3.5546875" style="243" bestFit="1" customWidth="1"/>
    <col min="2308" max="2308" width="8.33203125" style="243" bestFit="1" customWidth="1"/>
    <col min="2309" max="2309" width="9.109375" style="243"/>
    <col min="2310" max="2310" width="14" style="243" bestFit="1" customWidth="1"/>
    <col min="2311" max="2560" width="9.109375" style="243"/>
    <col min="2561" max="2561" width="4" style="243" bestFit="1" customWidth="1"/>
    <col min="2562" max="2562" width="50.33203125" style="243" customWidth="1"/>
    <col min="2563" max="2563" width="3.5546875" style="243" bestFit="1" customWidth="1"/>
    <col min="2564" max="2564" width="8.33203125" style="243" bestFit="1" customWidth="1"/>
    <col min="2565" max="2565" width="9.109375" style="243"/>
    <col min="2566" max="2566" width="14" style="243" bestFit="1" customWidth="1"/>
    <col min="2567" max="2816" width="9.109375" style="243"/>
    <col min="2817" max="2817" width="4" style="243" bestFit="1" customWidth="1"/>
    <col min="2818" max="2818" width="50.33203125" style="243" customWidth="1"/>
    <col min="2819" max="2819" width="3.5546875" style="243" bestFit="1" customWidth="1"/>
    <col min="2820" max="2820" width="8.33203125" style="243" bestFit="1" customWidth="1"/>
    <col min="2821" max="2821" width="9.109375" style="243"/>
    <col min="2822" max="2822" width="14" style="243" bestFit="1" customWidth="1"/>
    <col min="2823" max="3072" width="9.109375" style="243"/>
    <col min="3073" max="3073" width="4" style="243" bestFit="1" customWidth="1"/>
    <col min="3074" max="3074" width="50.33203125" style="243" customWidth="1"/>
    <col min="3075" max="3075" width="3.5546875" style="243" bestFit="1" customWidth="1"/>
    <col min="3076" max="3076" width="8.33203125" style="243" bestFit="1" customWidth="1"/>
    <col min="3077" max="3077" width="9.109375" style="243"/>
    <col min="3078" max="3078" width="14" style="243" bestFit="1" customWidth="1"/>
    <col min="3079" max="3328" width="9.109375" style="243"/>
    <col min="3329" max="3329" width="4" style="243" bestFit="1" customWidth="1"/>
    <col min="3330" max="3330" width="50.33203125" style="243" customWidth="1"/>
    <col min="3331" max="3331" width="3.5546875" style="243" bestFit="1" customWidth="1"/>
    <col min="3332" max="3332" width="8.33203125" style="243" bestFit="1" customWidth="1"/>
    <col min="3333" max="3333" width="9.109375" style="243"/>
    <col min="3334" max="3334" width="14" style="243" bestFit="1" customWidth="1"/>
    <col min="3335" max="3584" width="9.109375" style="243"/>
    <col min="3585" max="3585" width="4" style="243" bestFit="1" customWidth="1"/>
    <col min="3586" max="3586" width="50.33203125" style="243" customWidth="1"/>
    <col min="3587" max="3587" width="3.5546875" style="243" bestFit="1" customWidth="1"/>
    <col min="3588" max="3588" width="8.33203125" style="243" bestFit="1" customWidth="1"/>
    <col min="3589" max="3589" width="9.109375" style="243"/>
    <col min="3590" max="3590" width="14" style="243" bestFit="1" customWidth="1"/>
    <col min="3591" max="3840" width="9.109375" style="243"/>
    <col min="3841" max="3841" width="4" style="243" bestFit="1" customWidth="1"/>
    <col min="3842" max="3842" width="50.33203125" style="243" customWidth="1"/>
    <col min="3843" max="3843" width="3.5546875" style="243" bestFit="1" customWidth="1"/>
    <col min="3844" max="3844" width="8.33203125" style="243" bestFit="1" customWidth="1"/>
    <col min="3845" max="3845" width="9.109375" style="243"/>
    <col min="3846" max="3846" width="14" style="243" bestFit="1" customWidth="1"/>
    <col min="3847" max="4096" width="9.109375" style="243"/>
    <col min="4097" max="4097" width="4" style="243" bestFit="1" customWidth="1"/>
    <col min="4098" max="4098" width="50.33203125" style="243" customWidth="1"/>
    <col min="4099" max="4099" width="3.5546875" style="243" bestFit="1" customWidth="1"/>
    <col min="4100" max="4100" width="8.33203125" style="243" bestFit="1" customWidth="1"/>
    <col min="4101" max="4101" width="9.109375" style="243"/>
    <col min="4102" max="4102" width="14" style="243" bestFit="1" customWidth="1"/>
    <col min="4103" max="4352" width="9.109375" style="243"/>
    <col min="4353" max="4353" width="4" style="243" bestFit="1" customWidth="1"/>
    <col min="4354" max="4354" width="50.33203125" style="243" customWidth="1"/>
    <col min="4355" max="4355" width="3.5546875" style="243" bestFit="1" customWidth="1"/>
    <col min="4356" max="4356" width="8.33203125" style="243" bestFit="1" customWidth="1"/>
    <col min="4357" max="4357" width="9.109375" style="243"/>
    <col min="4358" max="4358" width="14" style="243" bestFit="1" customWidth="1"/>
    <col min="4359" max="4608" width="9.109375" style="243"/>
    <col min="4609" max="4609" width="4" style="243" bestFit="1" customWidth="1"/>
    <col min="4610" max="4610" width="50.33203125" style="243" customWidth="1"/>
    <col min="4611" max="4611" width="3.5546875" style="243" bestFit="1" customWidth="1"/>
    <col min="4612" max="4612" width="8.33203125" style="243" bestFit="1" customWidth="1"/>
    <col min="4613" max="4613" width="9.109375" style="243"/>
    <col min="4614" max="4614" width="14" style="243" bestFit="1" customWidth="1"/>
    <col min="4615" max="4864" width="9.109375" style="243"/>
    <col min="4865" max="4865" width="4" style="243" bestFit="1" customWidth="1"/>
    <col min="4866" max="4866" width="50.33203125" style="243" customWidth="1"/>
    <col min="4867" max="4867" width="3.5546875" style="243" bestFit="1" customWidth="1"/>
    <col min="4868" max="4868" width="8.33203125" style="243" bestFit="1" customWidth="1"/>
    <col min="4869" max="4869" width="9.109375" style="243"/>
    <col min="4870" max="4870" width="14" style="243" bestFit="1" customWidth="1"/>
    <col min="4871" max="5120" width="9.109375" style="243"/>
    <col min="5121" max="5121" width="4" style="243" bestFit="1" customWidth="1"/>
    <col min="5122" max="5122" width="50.33203125" style="243" customWidth="1"/>
    <col min="5123" max="5123" width="3.5546875" style="243" bestFit="1" customWidth="1"/>
    <col min="5124" max="5124" width="8.33203125" style="243" bestFit="1" customWidth="1"/>
    <col min="5125" max="5125" width="9.109375" style="243"/>
    <col min="5126" max="5126" width="14" style="243" bestFit="1" customWidth="1"/>
    <col min="5127" max="5376" width="9.109375" style="243"/>
    <col min="5377" max="5377" width="4" style="243" bestFit="1" customWidth="1"/>
    <col min="5378" max="5378" width="50.33203125" style="243" customWidth="1"/>
    <col min="5379" max="5379" width="3.5546875" style="243" bestFit="1" customWidth="1"/>
    <col min="5380" max="5380" width="8.33203125" style="243" bestFit="1" customWidth="1"/>
    <col min="5381" max="5381" width="9.109375" style="243"/>
    <col min="5382" max="5382" width="14" style="243" bestFit="1" customWidth="1"/>
    <col min="5383" max="5632" width="9.109375" style="243"/>
    <col min="5633" max="5633" width="4" style="243" bestFit="1" customWidth="1"/>
    <col min="5634" max="5634" width="50.33203125" style="243" customWidth="1"/>
    <col min="5635" max="5635" width="3.5546875" style="243" bestFit="1" customWidth="1"/>
    <col min="5636" max="5636" width="8.33203125" style="243" bestFit="1" customWidth="1"/>
    <col min="5637" max="5637" width="9.109375" style="243"/>
    <col min="5638" max="5638" width="14" style="243" bestFit="1" customWidth="1"/>
    <col min="5639" max="5888" width="9.109375" style="243"/>
    <col min="5889" max="5889" width="4" style="243" bestFit="1" customWidth="1"/>
    <col min="5890" max="5890" width="50.33203125" style="243" customWidth="1"/>
    <col min="5891" max="5891" width="3.5546875" style="243" bestFit="1" customWidth="1"/>
    <col min="5892" max="5892" width="8.33203125" style="243" bestFit="1" customWidth="1"/>
    <col min="5893" max="5893" width="9.109375" style="243"/>
    <col min="5894" max="5894" width="14" style="243" bestFit="1" customWidth="1"/>
    <col min="5895" max="6144" width="9.109375" style="243"/>
    <col min="6145" max="6145" width="4" style="243" bestFit="1" customWidth="1"/>
    <col min="6146" max="6146" width="50.33203125" style="243" customWidth="1"/>
    <col min="6147" max="6147" width="3.5546875" style="243" bestFit="1" customWidth="1"/>
    <col min="6148" max="6148" width="8.33203125" style="243" bestFit="1" customWidth="1"/>
    <col min="6149" max="6149" width="9.109375" style="243"/>
    <col min="6150" max="6150" width="14" style="243" bestFit="1" customWidth="1"/>
    <col min="6151" max="6400" width="9.109375" style="243"/>
    <col min="6401" max="6401" width="4" style="243" bestFit="1" customWidth="1"/>
    <col min="6402" max="6402" width="50.33203125" style="243" customWidth="1"/>
    <col min="6403" max="6403" width="3.5546875" style="243" bestFit="1" customWidth="1"/>
    <col min="6404" max="6404" width="8.33203125" style="243" bestFit="1" customWidth="1"/>
    <col min="6405" max="6405" width="9.109375" style="243"/>
    <col min="6406" max="6406" width="14" style="243" bestFit="1" customWidth="1"/>
    <col min="6407" max="6656" width="9.109375" style="243"/>
    <col min="6657" max="6657" width="4" style="243" bestFit="1" customWidth="1"/>
    <col min="6658" max="6658" width="50.33203125" style="243" customWidth="1"/>
    <col min="6659" max="6659" width="3.5546875" style="243" bestFit="1" customWidth="1"/>
    <col min="6660" max="6660" width="8.33203125" style="243" bestFit="1" customWidth="1"/>
    <col min="6661" max="6661" width="9.109375" style="243"/>
    <col min="6662" max="6662" width="14" style="243" bestFit="1" customWidth="1"/>
    <col min="6663" max="6912" width="9.109375" style="243"/>
    <col min="6913" max="6913" width="4" style="243" bestFit="1" customWidth="1"/>
    <col min="6914" max="6914" width="50.33203125" style="243" customWidth="1"/>
    <col min="6915" max="6915" width="3.5546875" style="243" bestFit="1" customWidth="1"/>
    <col min="6916" max="6916" width="8.33203125" style="243" bestFit="1" customWidth="1"/>
    <col min="6917" max="6917" width="9.109375" style="243"/>
    <col min="6918" max="6918" width="14" style="243" bestFit="1" customWidth="1"/>
    <col min="6919" max="7168" width="9.109375" style="243"/>
    <col min="7169" max="7169" width="4" style="243" bestFit="1" customWidth="1"/>
    <col min="7170" max="7170" width="50.33203125" style="243" customWidth="1"/>
    <col min="7171" max="7171" width="3.5546875" style="243" bestFit="1" customWidth="1"/>
    <col min="7172" max="7172" width="8.33203125" style="243" bestFit="1" customWidth="1"/>
    <col min="7173" max="7173" width="9.109375" style="243"/>
    <col min="7174" max="7174" width="14" style="243" bestFit="1" customWidth="1"/>
    <col min="7175" max="7424" width="9.109375" style="243"/>
    <col min="7425" max="7425" width="4" style="243" bestFit="1" customWidth="1"/>
    <col min="7426" max="7426" width="50.33203125" style="243" customWidth="1"/>
    <col min="7427" max="7427" width="3.5546875" style="243" bestFit="1" customWidth="1"/>
    <col min="7428" max="7428" width="8.33203125" style="243" bestFit="1" customWidth="1"/>
    <col min="7429" max="7429" width="9.109375" style="243"/>
    <col min="7430" max="7430" width="14" style="243" bestFit="1" customWidth="1"/>
    <col min="7431" max="7680" width="9.109375" style="243"/>
    <col min="7681" max="7681" width="4" style="243" bestFit="1" customWidth="1"/>
    <col min="7682" max="7682" width="50.33203125" style="243" customWidth="1"/>
    <col min="7683" max="7683" width="3.5546875" style="243" bestFit="1" customWidth="1"/>
    <col min="7684" max="7684" width="8.33203125" style="243" bestFit="1" customWidth="1"/>
    <col min="7685" max="7685" width="9.109375" style="243"/>
    <col min="7686" max="7686" width="14" style="243" bestFit="1" customWidth="1"/>
    <col min="7687" max="7936" width="9.109375" style="243"/>
    <col min="7937" max="7937" width="4" style="243" bestFit="1" customWidth="1"/>
    <col min="7938" max="7938" width="50.33203125" style="243" customWidth="1"/>
    <col min="7939" max="7939" width="3.5546875" style="243" bestFit="1" customWidth="1"/>
    <col min="7940" max="7940" width="8.33203125" style="243" bestFit="1" customWidth="1"/>
    <col min="7941" max="7941" width="9.109375" style="243"/>
    <col min="7942" max="7942" width="14" style="243" bestFit="1" customWidth="1"/>
    <col min="7943" max="8192" width="9.109375" style="243"/>
    <col min="8193" max="8193" width="4" style="243" bestFit="1" customWidth="1"/>
    <col min="8194" max="8194" width="50.33203125" style="243" customWidth="1"/>
    <col min="8195" max="8195" width="3.5546875" style="243" bestFit="1" customWidth="1"/>
    <col min="8196" max="8196" width="8.33203125" style="243" bestFit="1" customWidth="1"/>
    <col min="8197" max="8197" width="9.109375" style="243"/>
    <col min="8198" max="8198" width="14" style="243" bestFit="1" customWidth="1"/>
    <col min="8199" max="8448" width="9.109375" style="243"/>
    <col min="8449" max="8449" width="4" style="243" bestFit="1" customWidth="1"/>
    <col min="8450" max="8450" width="50.33203125" style="243" customWidth="1"/>
    <col min="8451" max="8451" width="3.5546875" style="243" bestFit="1" customWidth="1"/>
    <col min="8452" max="8452" width="8.33203125" style="243" bestFit="1" customWidth="1"/>
    <col min="8453" max="8453" width="9.109375" style="243"/>
    <col min="8454" max="8454" width="14" style="243" bestFit="1" customWidth="1"/>
    <col min="8455" max="8704" width="9.109375" style="243"/>
    <col min="8705" max="8705" width="4" style="243" bestFit="1" customWidth="1"/>
    <col min="8706" max="8706" width="50.33203125" style="243" customWidth="1"/>
    <col min="8707" max="8707" width="3.5546875" style="243" bestFit="1" customWidth="1"/>
    <col min="8708" max="8708" width="8.33203125" style="243" bestFit="1" customWidth="1"/>
    <col min="8709" max="8709" width="9.109375" style="243"/>
    <col min="8710" max="8710" width="14" style="243" bestFit="1" customWidth="1"/>
    <col min="8711" max="8960" width="9.109375" style="243"/>
    <col min="8961" max="8961" width="4" style="243" bestFit="1" customWidth="1"/>
    <col min="8962" max="8962" width="50.33203125" style="243" customWidth="1"/>
    <col min="8963" max="8963" width="3.5546875" style="243" bestFit="1" customWidth="1"/>
    <col min="8964" max="8964" width="8.33203125" style="243" bestFit="1" customWidth="1"/>
    <col min="8965" max="8965" width="9.109375" style="243"/>
    <col min="8966" max="8966" width="14" style="243" bestFit="1" customWidth="1"/>
    <col min="8967" max="9216" width="9.109375" style="243"/>
    <col min="9217" max="9217" width="4" style="243" bestFit="1" customWidth="1"/>
    <col min="9218" max="9218" width="50.33203125" style="243" customWidth="1"/>
    <col min="9219" max="9219" width="3.5546875" style="243" bestFit="1" customWidth="1"/>
    <col min="9220" max="9220" width="8.33203125" style="243" bestFit="1" customWidth="1"/>
    <col min="9221" max="9221" width="9.109375" style="243"/>
    <col min="9222" max="9222" width="14" style="243" bestFit="1" customWidth="1"/>
    <col min="9223" max="9472" width="9.109375" style="243"/>
    <col min="9473" max="9473" width="4" style="243" bestFit="1" customWidth="1"/>
    <col min="9474" max="9474" width="50.33203125" style="243" customWidth="1"/>
    <col min="9475" max="9475" width="3.5546875" style="243" bestFit="1" customWidth="1"/>
    <col min="9476" max="9476" width="8.33203125" style="243" bestFit="1" customWidth="1"/>
    <col min="9477" max="9477" width="9.109375" style="243"/>
    <col min="9478" max="9478" width="14" style="243" bestFit="1" customWidth="1"/>
    <col min="9479" max="9728" width="9.109375" style="243"/>
    <col min="9729" max="9729" width="4" style="243" bestFit="1" customWidth="1"/>
    <col min="9730" max="9730" width="50.33203125" style="243" customWidth="1"/>
    <col min="9731" max="9731" width="3.5546875" style="243" bestFit="1" customWidth="1"/>
    <col min="9732" max="9732" width="8.33203125" style="243" bestFit="1" customWidth="1"/>
    <col min="9733" max="9733" width="9.109375" style="243"/>
    <col min="9734" max="9734" width="14" style="243" bestFit="1" customWidth="1"/>
    <col min="9735" max="9984" width="9.109375" style="243"/>
    <col min="9985" max="9985" width="4" style="243" bestFit="1" customWidth="1"/>
    <col min="9986" max="9986" width="50.33203125" style="243" customWidth="1"/>
    <col min="9987" max="9987" width="3.5546875" style="243" bestFit="1" customWidth="1"/>
    <col min="9988" max="9988" width="8.33203125" style="243" bestFit="1" customWidth="1"/>
    <col min="9989" max="9989" width="9.109375" style="243"/>
    <col min="9990" max="9990" width="14" style="243" bestFit="1" customWidth="1"/>
    <col min="9991" max="10240" width="9.109375" style="243"/>
    <col min="10241" max="10241" width="4" style="243" bestFit="1" customWidth="1"/>
    <col min="10242" max="10242" width="50.33203125" style="243" customWidth="1"/>
    <col min="10243" max="10243" width="3.5546875" style="243" bestFit="1" customWidth="1"/>
    <col min="10244" max="10244" width="8.33203125" style="243" bestFit="1" customWidth="1"/>
    <col min="10245" max="10245" width="9.109375" style="243"/>
    <col min="10246" max="10246" width="14" style="243" bestFit="1" customWidth="1"/>
    <col min="10247" max="10496" width="9.109375" style="243"/>
    <col min="10497" max="10497" width="4" style="243" bestFit="1" customWidth="1"/>
    <col min="10498" max="10498" width="50.33203125" style="243" customWidth="1"/>
    <col min="10499" max="10499" width="3.5546875" style="243" bestFit="1" customWidth="1"/>
    <col min="10500" max="10500" width="8.33203125" style="243" bestFit="1" customWidth="1"/>
    <col min="10501" max="10501" width="9.109375" style="243"/>
    <col min="10502" max="10502" width="14" style="243" bestFit="1" customWidth="1"/>
    <col min="10503" max="10752" width="9.109375" style="243"/>
    <col min="10753" max="10753" width="4" style="243" bestFit="1" customWidth="1"/>
    <col min="10754" max="10754" width="50.33203125" style="243" customWidth="1"/>
    <col min="10755" max="10755" width="3.5546875" style="243" bestFit="1" customWidth="1"/>
    <col min="10756" max="10756" width="8.33203125" style="243" bestFit="1" customWidth="1"/>
    <col min="10757" max="10757" width="9.109375" style="243"/>
    <col min="10758" max="10758" width="14" style="243" bestFit="1" customWidth="1"/>
    <col min="10759" max="11008" width="9.109375" style="243"/>
    <col min="11009" max="11009" width="4" style="243" bestFit="1" customWidth="1"/>
    <col min="11010" max="11010" width="50.33203125" style="243" customWidth="1"/>
    <col min="11011" max="11011" width="3.5546875" style="243" bestFit="1" customWidth="1"/>
    <col min="11012" max="11012" width="8.33203125" style="243" bestFit="1" customWidth="1"/>
    <col min="11013" max="11013" width="9.109375" style="243"/>
    <col min="11014" max="11014" width="14" style="243" bestFit="1" customWidth="1"/>
    <col min="11015" max="11264" width="9.109375" style="243"/>
    <col min="11265" max="11265" width="4" style="243" bestFit="1" customWidth="1"/>
    <col min="11266" max="11266" width="50.33203125" style="243" customWidth="1"/>
    <col min="11267" max="11267" width="3.5546875" style="243" bestFit="1" customWidth="1"/>
    <col min="11268" max="11268" width="8.33203125" style="243" bestFit="1" customWidth="1"/>
    <col min="11269" max="11269" width="9.109375" style="243"/>
    <col min="11270" max="11270" width="14" style="243" bestFit="1" customWidth="1"/>
    <col min="11271" max="11520" width="9.109375" style="243"/>
    <col min="11521" max="11521" width="4" style="243" bestFit="1" customWidth="1"/>
    <col min="11522" max="11522" width="50.33203125" style="243" customWidth="1"/>
    <col min="11523" max="11523" width="3.5546875" style="243" bestFit="1" customWidth="1"/>
    <col min="11524" max="11524" width="8.33203125" style="243" bestFit="1" customWidth="1"/>
    <col min="11525" max="11525" width="9.109375" style="243"/>
    <col min="11526" max="11526" width="14" style="243" bestFit="1" customWidth="1"/>
    <col min="11527" max="11776" width="9.109375" style="243"/>
    <col min="11777" max="11777" width="4" style="243" bestFit="1" customWidth="1"/>
    <col min="11778" max="11778" width="50.33203125" style="243" customWidth="1"/>
    <col min="11779" max="11779" width="3.5546875" style="243" bestFit="1" customWidth="1"/>
    <col min="11780" max="11780" width="8.33203125" style="243" bestFit="1" customWidth="1"/>
    <col min="11781" max="11781" width="9.109375" style="243"/>
    <col min="11782" max="11782" width="14" style="243" bestFit="1" customWidth="1"/>
    <col min="11783" max="12032" width="9.109375" style="243"/>
    <col min="12033" max="12033" width="4" style="243" bestFit="1" customWidth="1"/>
    <col min="12034" max="12034" width="50.33203125" style="243" customWidth="1"/>
    <col min="12035" max="12035" width="3.5546875" style="243" bestFit="1" customWidth="1"/>
    <col min="12036" max="12036" width="8.33203125" style="243" bestFit="1" customWidth="1"/>
    <col min="12037" max="12037" width="9.109375" style="243"/>
    <col min="12038" max="12038" width="14" style="243" bestFit="1" customWidth="1"/>
    <col min="12039" max="12288" width="9.109375" style="243"/>
    <col min="12289" max="12289" width="4" style="243" bestFit="1" customWidth="1"/>
    <col min="12290" max="12290" width="50.33203125" style="243" customWidth="1"/>
    <col min="12291" max="12291" width="3.5546875" style="243" bestFit="1" customWidth="1"/>
    <col min="12292" max="12292" width="8.33203125" style="243" bestFit="1" customWidth="1"/>
    <col min="12293" max="12293" width="9.109375" style="243"/>
    <col min="12294" max="12294" width="14" style="243" bestFit="1" customWidth="1"/>
    <col min="12295" max="12544" width="9.109375" style="243"/>
    <col min="12545" max="12545" width="4" style="243" bestFit="1" customWidth="1"/>
    <col min="12546" max="12546" width="50.33203125" style="243" customWidth="1"/>
    <col min="12547" max="12547" width="3.5546875" style="243" bestFit="1" customWidth="1"/>
    <col min="12548" max="12548" width="8.33203125" style="243" bestFit="1" customWidth="1"/>
    <col min="12549" max="12549" width="9.109375" style="243"/>
    <col min="12550" max="12550" width="14" style="243" bestFit="1" customWidth="1"/>
    <col min="12551" max="12800" width="9.109375" style="243"/>
    <col min="12801" max="12801" width="4" style="243" bestFit="1" customWidth="1"/>
    <col min="12802" max="12802" width="50.33203125" style="243" customWidth="1"/>
    <col min="12803" max="12803" width="3.5546875" style="243" bestFit="1" customWidth="1"/>
    <col min="12804" max="12804" width="8.33203125" style="243" bestFit="1" customWidth="1"/>
    <col min="12805" max="12805" width="9.109375" style="243"/>
    <col min="12806" max="12806" width="14" style="243" bestFit="1" customWidth="1"/>
    <col min="12807" max="13056" width="9.109375" style="243"/>
    <col min="13057" max="13057" width="4" style="243" bestFit="1" customWidth="1"/>
    <col min="13058" max="13058" width="50.33203125" style="243" customWidth="1"/>
    <col min="13059" max="13059" width="3.5546875" style="243" bestFit="1" customWidth="1"/>
    <col min="13060" max="13060" width="8.33203125" style="243" bestFit="1" customWidth="1"/>
    <col min="13061" max="13061" width="9.109375" style="243"/>
    <col min="13062" max="13062" width="14" style="243" bestFit="1" customWidth="1"/>
    <col min="13063" max="13312" width="9.109375" style="243"/>
    <col min="13313" max="13313" width="4" style="243" bestFit="1" customWidth="1"/>
    <col min="13314" max="13314" width="50.33203125" style="243" customWidth="1"/>
    <col min="13315" max="13315" width="3.5546875" style="243" bestFit="1" customWidth="1"/>
    <col min="13316" max="13316" width="8.33203125" style="243" bestFit="1" customWidth="1"/>
    <col min="13317" max="13317" width="9.109375" style="243"/>
    <col min="13318" max="13318" width="14" style="243" bestFit="1" customWidth="1"/>
    <col min="13319" max="13568" width="9.109375" style="243"/>
    <col min="13569" max="13569" width="4" style="243" bestFit="1" customWidth="1"/>
    <col min="13570" max="13570" width="50.33203125" style="243" customWidth="1"/>
    <col min="13571" max="13571" width="3.5546875" style="243" bestFit="1" customWidth="1"/>
    <col min="13572" max="13572" width="8.33203125" style="243" bestFit="1" customWidth="1"/>
    <col min="13573" max="13573" width="9.109375" style="243"/>
    <col min="13574" max="13574" width="14" style="243" bestFit="1" customWidth="1"/>
    <col min="13575" max="13824" width="9.109375" style="243"/>
    <col min="13825" max="13825" width="4" style="243" bestFit="1" customWidth="1"/>
    <col min="13826" max="13826" width="50.33203125" style="243" customWidth="1"/>
    <col min="13827" max="13827" width="3.5546875" style="243" bestFit="1" customWidth="1"/>
    <col min="13828" max="13828" width="8.33203125" style="243" bestFit="1" customWidth="1"/>
    <col min="13829" max="13829" width="9.109375" style="243"/>
    <col min="13830" max="13830" width="14" style="243" bestFit="1" customWidth="1"/>
    <col min="13831" max="14080" width="9.109375" style="243"/>
    <col min="14081" max="14081" width="4" style="243" bestFit="1" customWidth="1"/>
    <col min="14082" max="14082" width="50.33203125" style="243" customWidth="1"/>
    <col min="14083" max="14083" width="3.5546875" style="243" bestFit="1" customWidth="1"/>
    <col min="14084" max="14084" width="8.33203125" style="243" bestFit="1" customWidth="1"/>
    <col min="14085" max="14085" width="9.109375" style="243"/>
    <col min="14086" max="14086" width="14" style="243" bestFit="1" customWidth="1"/>
    <col min="14087" max="14336" width="9.109375" style="243"/>
    <col min="14337" max="14337" width="4" style="243" bestFit="1" customWidth="1"/>
    <col min="14338" max="14338" width="50.33203125" style="243" customWidth="1"/>
    <col min="14339" max="14339" width="3.5546875" style="243" bestFit="1" customWidth="1"/>
    <col min="14340" max="14340" width="8.33203125" style="243" bestFit="1" customWidth="1"/>
    <col min="14341" max="14341" width="9.109375" style="243"/>
    <col min="14342" max="14342" width="14" style="243" bestFit="1" customWidth="1"/>
    <col min="14343" max="14592" width="9.109375" style="243"/>
    <col min="14593" max="14593" width="4" style="243" bestFit="1" customWidth="1"/>
    <col min="14594" max="14594" width="50.33203125" style="243" customWidth="1"/>
    <col min="14595" max="14595" width="3.5546875" style="243" bestFit="1" customWidth="1"/>
    <col min="14596" max="14596" width="8.33203125" style="243" bestFit="1" customWidth="1"/>
    <col min="14597" max="14597" width="9.109375" style="243"/>
    <col min="14598" max="14598" width="14" style="243" bestFit="1" customWidth="1"/>
    <col min="14599" max="14848" width="9.109375" style="243"/>
    <col min="14849" max="14849" width="4" style="243" bestFit="1" customWidth="1"/>
    <col min="14850" max="14850" width="50.33203125" style="243" customWidth="1"/>
    <col min="14851" max="14851" width="3.5546875" style="243" bestFit="1" customWidth="1"/>
    <col min="14852" max="14852" width="8.33203125" style="243" bestFit="1" customWidth="1"/>
    <col min="14853" max="14853" width="9.109375" style="243"/>
    <col min="14854" max="14854" width="14" style="243" bestFit="1" customWidth="1"/>
    <col min="14855" max="15104" width="9.109375" style="243"/>
    <col min="15105" max="15105" width="4" style="243" bestFit="1" customWidth="1"/>
    <col min="15106" max="15106" width="50.33203125" style="243" customWidth="1"/>
    <col min="15107" max="15107" width="3.5546875" style="243" bestFit="1" customWidth="1"/>
    <col min="15108" max="15108" width="8.33203125" style="243" bestFit="1" customWidth="1"/>
    <col min="15109" max="15109" width="9.109375" style="243"/>
    <col min="15110" max="15110" width="14" style="243" bestFit="1" customWidth="1"/>
    <col min="15111" max="15360" width="9.109375" style="243"/>
    <col min="15361" max="15361" width="4" style="243" bestFit="1" customWidth="1"/>
    <col min="15362" max="15362" width="50.33203125" style="243" customWidth="1"/>
    <col min="15363" max="15363" width="3.5546875" style="243" bestFit="1" customWidth="1"/>
    <col min="15364" max="15364" width="8.33203125" style="243" bestFit="1" customWidth="1"/>
    <col min="15365" max="15365" width="9.109375" style="243"/>
    <col min="15366" max="15366" width="14" style="243" bestFit="1" customWidth="1"/>
    <col min="15367" max="15616" width="9.109375" style="243"/>
    <col min="15617" max="15617" width="4" style="243" bestFit="1" customWidth="1"/>
    <col min="15618" max="15618" width="50.33203125" style="243" customWidth="1"/>
    <col min="15619" max="15619" width="3.5546875" style="243" bestFit="1" customWidth="1"/>
    <col min="15620" max="15620" width="8.33203125" style="243" bestFit="1" customWidth="1"/>
    <col min="15621" max="15621" width="9.109375" style="243"/>
    <col min="15622" max="15622" width="14" style="243" bestFit="1" customWidth="1"/>
    <col min="15623" max="15872" width="9.109375" style="243"/>
    <col min="15873" max="15873" width="4" style="243" bestFit="1" customWidth="1"/>
    <col min="15874" max="15874" width="50.33203125" style="243" customWidth="1"/>
    <col min="15875" max="15875" width="3.5546875" style="243" bestFit="1" customWidth="1"/>
    <col min="15876" max="15876" width="8.33203125" style="243" bestFit="1" customWidth="1"/>
    <col min="15877" max="15877" width="9.109375" style="243"/>
    <col min="15878" max="15878" width="14" style="243" bestFit="1" customWidth="1"/>
    <col min="15879" max="16128" width="9.109375" style="243"/>
    <col min="16129" max="16129" width="4" style="243" bestFit="1" customWidth="1"/>
    <col min="16130" max="16130" width="50.33203125" style="243" customWidth="1"/>
    <col min="16131" max="16131" width="3.5546875" style="243" bestFit="1" customWidth="1"/>
    <col min="16132" max="16132" width="8.33203125" style="243" bestFit="1" customWidth="1"/>
    <col min="16133" max="16133" width="9.109375" style="243"/>
    <col min="16134" max="16134" width="14" style="243" bestFit="1" customWidth="1"/>
    <col min="16135" max="16384" width="9.109375" style="243"/>
  </cols>
  <sheetData>
    <row r="1" spans="1:6" ht="20.399999999999999">
      <c r="A1" s="404" t="s">
        <v>57</v>
      </c>
      <c r="B1" s="404" t="s">
        <v>58</v>
      </c>
      <c r="C1" s="404" t="s">
        <v>59</v>
      </c>
      <c r="D1" s="404" t="s">
        <v>60</v>
      </c>
      <c r="E1" s="404" t="s">
        <v>61</v>
      </c>
      <c r="F1" s="405" t="s">
        <v>62</v>
      </c>
    </row>
    <row r="2" spans="1:6" ht="31.5" customHeight="1">
      <c r="A2" s="486" t="s">
        <v>403</v>
      </c>
      <c r="B2" s="486"/>
      <c r="C2" s="486"/>
      <c r="D2" s="486"/>
      <c r="E2" s="486"/>
      <c r="F2" s="486"/>
    </row>
    <row r="4" spans="1:6" ht="164.25" customHeight="1">
      <c r="A4" s="245" t="s">
        <v>43</v>
      </c>
      <c r="B4" s="246" t="s">
        <v>399</v>
      </c>
      <c r="C4" s="247"/>
      <c r="D4" s="248"/>
      <c r="E4" s="249"/>
      <c r="F4" s="274"/>
    </row>
    <row r="5" spans="1:6">
      <c r="A5" s="245"/>
      <c r="B5" s="250" t="s">
        <v>364</v>
      </c>
      <c r="C5" s="247" t="s">
        <v>55</v>
      </c>
      <c r="D5" s="248">
        <f>88</f>
        <v>88</v>
      </c>
      <c r="E5" s="251"/>
      <c r="F5" s="274"/>
    </row>
    <row r="6" spans="1:6" hidden="1">
      <c r="A6" s="245"/>
      <c r="B6" s="250" t="s">
        <v>365</v>
      </c>
      <c r="C6" s="247" t="s">
        <v>55</v>
      </c>
      <c r="D6" s="248">
        <v>0</v>
      </c>
      <c r="E6" s="251"/>
      <c r="F6" s="274"/>
    </row>
    <row r="7" spans="1:6">
      <c r="A7" s="245"/>
      <c r="B7" s="250" t="s">
        <v>384</v>
      </c>
      <c r="C7" s="247" t="s">
        <v>55</v>
      </c>
      <c r="D7" s="248">
        <f>136</f>
        <v>136</v>
      </c>
      <c r="E7" s="251"/>
      <c r="F7" s="274"/>
    </row>
    <row r="8" spans="1:6">
      <c r="A8" s="245"/>
      <c r="B8" s="250" t="s">
        <v>366</v>
      </c>
      <c r="C8" s="247" t="s">
        <v>55</v>
      </c>
      <c r="D8" s="248">
        <f>120*0.5</f>
        <v>60</v>
      </c>
      <c r="E8" s="251"/>
      <c r="F8" s="274"/>
    </row>
    <row r="9" spans="1:6">
      <c r="A9" s="245"/>
      <c r="B9" s="250" t="s">
        <v>367</v>
      </c>
      <c r="C9" s="247" t="s">
        <v>55</v>
      </c>
      <c r="D9" s="248">
        <f>64*0.8</f>
        <v>51.2</v>
      </c>
      <c r="E9" s="251"/>
      <c r="F9" s="274"/>
    </row>
    <row r="10" spans="1:6">
      <c r="A10" s="245"/>
      <c r="B10" s="250"/>
      <c r="C10" s="247"/>
      <c r="D10" s="248"/>
      <c r="E10" s="251"/>
      <c r="F10" s="274"/>
    </row>
    <row r="11" spans="1:6" ht="168.75" customHeight="1">
      <c r="A11" s="245" t="s">
        <v>413</v>
      </c>
      <c r="B11" s="246" t="s">
        <v>414</v>
      </c>
      <c r="C11" s="247"/>
      <c r="D11" s="248"/>
      <c r="E11" s="249"/>
      <c r="F11" s="274"/>
    </row>
    <row r="12" spans="1:6">
      <c r="A12" s="245"/>
      <c r="B12" s="250" t="s">
        <v>438</v>
      </c>
      <c r="C12" s="247" t="s">
        <v>11</v>
      </c>
      <c r="D12" s="248">
        <v>800</v>
      </c>
      <c r="E12" s="251"/>
      <c r="F12" s="274"/>
    </row>
    <row r="13" spans="1:6">
      <c r="A13" s="245"/>
      <c r="B13" s="250" t="s">
        <v>417</v>
      </c>
      <c r="C13" s="247" t="s">
        <v>55</v>
      </c>
      <c r="D13" s="248">
        <v>100</v>
      </c>
      <c r="E13" s="251"/>
      <c r="F13" s="274"/>
    </row>
    <row r="14" spans="1:6">
      <c r="A14" s="245"/>
      <c r="B14" s="250" t="s">
        <v>415</v>
      </c>
      <c r="C14" s="247" t="s">
        <v>55</v>
      </c>
      <c r="D14" s="248">
        <v>895</v>
      </c>
      <c r="E14" s="251"/>
      <c r="F14" s="274"/>
    </row>
    <row r="15" spans="1:6">
      <c r="A15" s="245"/>
      <c r="B15" s="250" t="s">
        <v>384</v>
      </c>
      <c r="C15" s="247" t="s">
        <v>55</v>
      </c>
      <c r="D15" s="248">
        <f>136</f>
        <v>136</v>
      </c>
      <c r="E15" s="251"/>
      <c r="F15" s="274"/>
    </row>
    <row r="16" spans="1:6">
      <c r="A16" s="245"/>
      <c r="B16" s="250" t="s">
        <v>416</v>
      </c>
      <c r="C16" s="247" t="s">
        <v>55</v>
      </c>
      <c r="D16" s="248">
        <v>100</v>
      </c>
      <c r="E16" s="251"/>
      <c r="F16" s="274"/>
    </row>
    <row r="17" spans="1:9">
      <c r="A17" s="245"/>
      <c r="B17" s="250" t="s">
        <v>367</v>
      </c>
      <c r="C17" s="247" t="s">
        <v>55</v>
      </c>
      <c r="D17" s="248">
        <v>200</v>
      </c>
      <c r="E17" s="251"/>
      <c r="F17" s="274"/>
    </row>
    <row r="18" spans="1:9">
      <c r="A18" s="245"/>
      <c r="B18" s="250"/>
      <c r="C18" s="247"/>
      <c r="D18" s="248"/>
      <c r="E18" s="251"/>
      <c r="F18" s="274"/>
    </row>
    <row r="19" spans="1:9" ht="194.25" customHeight="1">
      <c r="A19" s="245" t="s">
        <v>44</v>
      </c>
      <c r="B19" s="246" t="s">
        <v>460</v>
      </c>
      <c r="C19" s="247"/>
      <c r="D19" s="248"/>
      <c r="E19" s="251"/>
      <c r="F19" s="274"/>
    </row>
    <row r="20" spans="1:9">
      <c r="A20" s="245"/>
      <c r="B20" s="250" t="s">
        <v>368</v>
      </c>
      <c r="C20" s="247" t="s">
        <v>55</v>
      </c>
      <c r="D20" s="248">
        <v>7000</v>
      </c>
      <c r="E20" s="251"/>
      <c r="F20" s="274"/>
    </row>
    <row r="21" spans="1:9">
      <c r="A21" s="245"/>
      <c r="B21" s="250" t="s">
        <v>369</v>
      </c>
      <c r="C21" s="247" t="s">
        <v>55</v>
      </c>
      <c r="D21" s="248">
        <f>1775</f>
        <v>1775</v>
      </c>
      <c r="E21" s="251"/>
      <c r="F21" s="274"/>
    </row>
    <row r="22" spans="1:9">
      <c r="A22" s="245"/>
      <c r="B22" s="246"/>
      <c r="C22" s="247"/>
      <c r="D22" s="248"/>
      <c r="E22" s="251"/>
      <c r="F22" s="274"/>
    </row>
    <row r="23" spans="1:9" ht="135.75" hidden="1" customHeight="1">
      <c r="A23" s="29" t="s">
        <v>45</v>
      </c>
      <c r="B23" s="219" t="s">
        <v>404</v>
      </c>
      <c r="C23" s="219"/>
      <c r="D23" s="219"/>
      <c r="E23" s="30"/>
      <c r="F23" s="271"/>
      <c r="G23" s="32"/>
      <c r="H23" s="31"/>
      <c r="I23" s="31"/>
    </row>
    <row r="24" spans="1:9" ht="12.75" hidden="1" customHeight="1">
      <c r="A24" s="29"/>
      <c r="B24" s="15" t="s">
        <v>102</v>
      </c>
      <c r="C24" s="252" t="s">
        <v>6</v>
      </c>
      <c r="D24" s="253">
        <v>0</v>
      </c>
      <c r="E24" s="254"/>
      <c r="F24" s="275"/>
      <c r="G24" s="72"/>
      <c r="H24" s="76"/>
      <c r="I24" s="76"/>
    </row>
    <row r="25" spans="1:9" ht="12.75" hidden="1" customHeight="1">
      <c r="A25" s="15"/>
      <c r="B25" s="15" t="s">
        <v>153</v>
      </c>
      <c r="C25" s="252" t="s">
        <v>55</v>
      </c>
      <c r="D25" s="253">
        <v>0</v>
      </c>
      <c r="E25" s="254"/>
      <c r="F25" s="275"/>
      <c r="G25" s="72"/>
      <c r="H25" s="76"/>
      <c r="I25" s="76"/>
    </row>
    <row r="26" spans="1:9" hidden="1">
      <c r="A26" s="15"/>
      <c r="B26" s="52"/>
      <c r="C26" s="252"/>
      <c r="D26" s="253">
        <v>0</v>
      </c>
      <c r="E26" s="254"/>
      <c r="F26" s="275"/>
      <c r="G26" s="72"/>
      <c r="H26" s="76"/>
      <c r="I26" s="76"/>
    </row>
    <row r="27" spans="1:9" ht="114" customHeight="1">
      <c r="A27" s="104" t="s">
        <v>46</v>
      </c>
      <c r="B27" s="220" t="s">
        <v>398</v>
      </c>
      <c r="C27" s="255" t="s">
        <v>55</v>
      </c>
      <c r="D27" s="256">
        <v>120</v>
      </c>
      <c r="E27" s="257"/>
      <c r="F27" s="274"/>
      <c r="G27" s="56"/>
      <c r="H27" s="181"/>
      <c r="I27" s="181"/>
    </row>
    <row r="28" spans="1:9">
      <c r="A28" s="104"/>
      <c r="B28" s="218"/>
      <c r="C28" s="255"/>
      <c r="D28" s="256"/>
      <c r="E28" s="257"/>
      <c r="F28" s="257"/>
      <c r="G28" s="56"/>
      <c r="H28" s="181"/>
      <c r="I28" s="181"/>
    </row>
    <row r="29" spans="1:9" ht="132" customHeight="1">
      <c r="A29" s="104" t="s">
        <v>47</v>
      </c>
      <c r="B29" s="219" t="s">
        <v>290</v>
      </c>
      <c r="C29" s="255" t="s">
        <v>9</v>
      </c>
      <c r="D29" s="47">
        <v>10</v>
      </c>
      <c r="E29" s="258"/>
      <c r="F29" s="274"/>
      <c r="G29" s="32"/>
      <c r="H29" s="88"/>
      <c r="I29" s="88"/>
    </row>
    <row r="30" spans="1:9" ht="161.25" customHeight="1">
      <c r="A30" s="104" t="s">
        <v>48</v>
      </c>
      <c r="B30" s="261" t="s">
        <v>372</v>
      </c>
      <c r="C30" s="262" t="s">
        <v>6</v>
      </c>
      <c r="D30" s="263">
        <v>240</v>
      </c>
      <c r="E30" s="264"/>
      <c r="F30" s="276"/>
      <c r="G30" s="32"/>
      <c r="H30" s="88"/>
      <c r="I30" s="88"/>
    </row>
    <row r="31" spans="1:9" ht="9.75" customHeight="1">
      <c r="A31" s="104"/>
      <c r="B31" s="220"/>
      <c r="C31" s="265"/>
      <c r="D31" s="256"/>
      <c r="E31" s="266"/>
      <c r="F31" s="274"/>
      <c r="G31" s="32"/>
      <c r="H31" s="88"/>
      <c r="I31" s="88"/>
    </row>
    <row r="32" spans="1:9">
      <c r="B32" s="267" t="s">
        <v>370</v>
      </c>
      <c r="C32" s="268"/>
      <c r="D32" s="268"/>
      <c r="E32" s="269"/>
      <c r="F32" s="88">
        <f>SUM(F4:F30)</f>
        <v>0</v>
      </c>
    </row>
    <row r="33" spans="5:5">
      <c r="E33" s="244"/>
    </row>
    <row r="34" spans="5:5">
      <c r="E34" s="244"/>
    </row>
    <row r="35" spans="5:5">
      <c r="E35" s="244"/>
    </row>
    <row r="36" spans="5:5">
      <c r="E36" s="244"/>
    </row>
  </sheetData>
  <mergeCells count="1">
    <mergeCell ref="A2:F2"/>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zoomScaleNormal="100" workbookViewId="0">
      <selection activeCell="B3" sqref="B3:D3"/>
    </sheetView>
  </sheetViews>
  <sheetFormatPr defaultColWidth="9.109375" defaultRowHeight="13.2"/>
  <cols>
    <col min="1" max="1" width="3.5546875" style="107" customWidth="1"/>
    <col min="2" max="3" width="15.6640625" style="53" customWidth="1"/>
    <col min="4" max="4" width="19.44140625" style="53" customWidth="1"/>
    <col min="5" max="5" width="3.44140625" style="70" bestFit="1" customWidth="1"/>
    <col min="6" max="6" width="7.109375" style="53" bestFit="1" customWidth="1"/>
    <col min="7" max="7" width="2.109375" style="53" bestFit="1" customWidth="1"/>
    <col min="8" max="8" width="7.88671875" style="53" bestFit="1" customWidth="1"/>
    <col min="9" max="9" width="12.5546875" style="258" bestFit="1" customWidth="1"/>
    <col min="10" max="11" width="0" style="53" hidden="1" customWidth="1"/>
    <col min="12" max="16384" width="9.109375" style="53"/>
  </cols>
  <sheetData>
    <row r="1" spans="1:11" ht="20.399999999999999">
      <c r="A1" s="171" t="s">
        <v>57</v>
      </c>
      <c r="B1" s="466" t="s">
        <v>58</v>
      </c>
      <c r="C1" s="466"/>
      <c r="D1" s="466"/>
      <c r="E1" s="222" t="s">
        <v>59</v>
      </c>
      <c r="F1" s="222" t="s">
        <v>60</v>
      </c>
      <c r="G1" s="222"/>
      <c r="H1" s="222" t="s">
        <v>61</v>
      </c>
      <c r="I1" s="405" t="s">
        <v>62</v>
      </c>
      <c r="J1" s="101" t="s">
        <v>61</v>
      </c>
      <c r="K1" s="50" t="s">
        <v>62</v>
      </c>
    </row>
    <row r="2" spans="1:11">
      <c r="A2" s="98"/>
      <c r="B2" s="101"/>
      <c r="C2" s="101"/>
      <c r="D2" s="101"/>
      <c r="E2" s="101"/>
      <c r="F2" s="101"/>
      <c r="G2" s="101"/>
      <c r="H2" s="101"/>
      <c r="I2" s="270"/>
      <c r="J2" s="101"/>
      <c r="K2" s="50"/>
    </row>
    <row r="3" spans="1:11" ht="102.75" customHeight="1">
      <c r="A3" s="104" t="s">
        <v>43</v>
      </c>
      <c r="B3" s="478" t="s">
        <v>474</v>
      </c>
      <c r="C3" s="478"/>
      <c r="D3" s="478"/>
      <c r="E3" s="278" t="s">
        <v>55</v>
      </c>
      <c r="F3" s="279">
        <v>100</v>
      </c>
      <c r="G3" s="280" t="s">
        <v>3</v>
      </c>
      <c r="H3" s="279"/>
      <c r="I3" s="273"/>
      <c r="J3" s="101"/>
      <c r="K3" s="50"/>
    </row>
    <row r="4" spans="1:11" ht="29.25" customHeight="1">
      <c r="A4" s="104" t="s">
        <v>117</v>
      </c>
      <c r="B4" s="487" t="s">
        <v>98</v>
      </c>
      <c r="C4" s="487"/>
      <c r="D4" s="487"/>
      <c r="E4" s="286"/>
      <c r="F4" s="279"/>
      <c r="G4" s="280"/>
      <c r="H4" s="279"/>
      <c r="I4" s="273"/>
      <c r="J4" s="101"/>
      <c r="K4" s="50"/>
    </row>
    <row r="5" spans="1:11" ht="78.75" customHeight="1">
      <c r="A5" s="104" t="s">
        <v>461</v>
      </c>
      <c r="B5" s="488" t="s">
        <v>475</v>
      </c>
      <c r="C5" s="459"/>
      <c r="D5" s="459"/>
      <c r="E5" s="278" t="s">
        <v>55</v>
      </c>
      <c r="F5" s="279">
        <v>100</v>
      </c>
      <c r="G5" s="280" t="s">
        <v>3</v>
      </c>
      <c r="H5" s="279"/>
      <c r="I5" s="273"/>
    </row>
    <row r="6" spans="1:11" ht="187.5" customHeight="1">
      <c r="A6" s="104" t="s">
        <v>462</v>
      </c>
      <c r="B6" s="488" t="s">
        <v>101</v>
      </c>
      <c r="C6" s="459"/>
      <c r="D6" s="459"/>
      <c r="E6" s="278" t="s">
        <v>55</v>
      </c>
      <c r="F6" s="279">
        <v>180</v>
      </c>
      <c r="G6" s="280" t="s">
        <v>3</v>
      </c>
      <c r="H6" s="279"/>
      <c r="I6" s="273"/>
    </row>
    <row r="7" spans="1:11" ht="97.5" customHeight="1">
      <c r="A7" s="104" t="s">
        <v>463</v>
      </c>
      <c r="B7" s="488" t="s">
        <v>476</v>
      </c>
      <c r="C7" s="459"/>
      <c r="D7" s="459"/>
      <c r="E7" s="278" t="s">
        <v>91</v>
      </c>
      <c r="F7" s="279">
        <f>F6</f>
        <v>180</v>
      </c>
      <c r="G7" s="280" t="s">
        <v>3</v>
      </c>
      <c r="H7" s="279"/>
      <c r="I7" s="273"/>
    </row>
    <row r="8" spans="1:11" s="113" customFormat="1" ht="99.75" customHeight="1">
      <c r="A8" s="104" t="s">
        <v>464</v>
      </c>
      <c r="B8" s="488" t="s">
        <v>477</v>
      </c>
      <c r="C8" s="459"/>
      <c r="D8" s="459"/>
      <c r="E8" s="278" t="s">
        <v>91</v>
      </c>
      <c r="F8" s="279">
        <f>70</f>
        <v>70</v>
      </c>
      <c r="G8" s="280" t="s">
        <v>3</v>
      </c>
      <c r="H8" s="279"/>
      <c r="I8" s="273"/>
    </row>
    <row r="9" spans="1:11" ht="43.5" customHeight="1">
      <c r="A9" s="104" t="s">
        <v>465</v>
      </c>
      <c r="B9" s="488" t="s">
        <v>478</v>
      </c>
      <c r="C9" s="459"/>
      <c r="D9" s="459"/>
      <c r="E9" s="278" t="s">
        <v>91</v>
      </c>
      <c r="F9" s="279">
        <v>60</v>
      </c>
      <c r="G9" s="280" t="s">
        <v>3</v>
      </c>
      <c r="H9" s="279"/>
      <c r="I9" s="273"/>
    </row>
    <row r="10" spans="1:11">
      <c r="A10" s="104" t="s">
        <v>117</v>
      </c>
      <c r="B10" s="479" t="s">
        <v>149</v>
      </c>
      <c r="C10" s="479"/>
      <c r="D10" s="479"/>
      <c r="E10" s="479"/>
      <c r="F10" s="124"/>
      <c r="G10" s="124"/>
      <c r="H10" s="121"/>
      <c r="I10" s="272">
        <f>SUM(I3:I9)</f>
        <v>0</v>
      </c>
    </row>
    <row r="11" spans="1:11">
      <c r="B11" s="102"/>
      <c r="C11" s="102"/>
      <c r="D11" s="102"/>
    </row>
    <row r="12" spans="1:11">
      <c r="B12" s="15"/>
      <c r="C12" s="47"/>
    </row>
    <row r="13" spans="1:11">
      <c r="B13" s="15"/>
      <c r="C13" s="47"/>
    </row>
    <row r="14" spans="1:11">
      <c r="B14" s="15"/>
      <c r="C14" s="47"/>
    </row>
  </sheetData>
  <mergeCells count="9">
    <mergeCell ref="B10:E10"/>
    <mergeCell ref="B1:D1"/>
    <mergeCell ref="B4:D4"/>
    <mergeCell ref="B9:D9"/>
    <mergeCell ref="B8:D8"/>
    <mergeCell ref="B5:D5"/>
    <mergeCell ref="B6:D6"/>
    <mergeCell ref="B7:D7"/>
    <mergeCell ref="B3:D3"/>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zoomScaleNormal="100" workbookViewId="0">
      <selection activeCell="H7" sqref="H7"/>
    </sheetView>
  </sheetViews>
  <sheetFormatPr defaultColWidth="9.109375" defaultRowHeight="13.2"/>
  <cols>
    <col min="1" max="1" width="3.5546875" style="450" customWidth="1"/>
    <col min="2" max="3" width="15.6640625" style="427" customWidth="1"/>
    <col min="4" max="4" width="19.44140625" style="427" customWidth="1"/>
    <col min="5" max="5" width="4.5546875" style="447" bestFit="1" customWidth="1"/>
    <col min="6" max="6" width="8.33203125" style="427" customWidth="1"/>
    <col min="7" max="7" width="2.109375" style="427" bestFit="1" customWidth="1"/>
    <col min="8" max="8" width="9.109375" style="427" customWidth="1"/>
    <col min="9" max="9" width="13" style="258" customWidth="1"/>
    <col min="10" max="11" width="0" style="427" hidden="1" customWidth="1"/>
    <col min="12" max="16384" width="9.109375" style="427"/>
  </cols>
  <sheetData>
    <row r="1" spans="1:11" ht="20.399999999999999">
      <c r="A1" s="423" t="s">
        <v>57</v>
      </c>
      <c r="B1" s="493" t="s">
        <v>58</v>
      </c>
      <c r="C1" s="493"/>
      <c r="D1" s="493"/>
      <c r="E1" s="424" t="s">
        <v>59</v>
      </c>
      <c r="F1" s="424" t="s">
        <v>60</v>
      </c>
      <c r="G1" s="424"/>
      <c r="H1" s="424" t="s">
        <v>61</v>
      </c>
      <c r="I1" s="405" t="s">
        <v>62</v>
      </c>
      <c r="J1" s="425" t="s">
        <v>61</v>
      </c>
      <c r="K1" s="426" t="s">
        <v>62</v>
      </c>
    </row>
    <row r="2" spans="1:11">
      <c r="A2" s="428"/>
      <c r="B2" s="429"/>
      <c r="C2" s="429"/>
      <c r="D2" s="429"/>
      <c r="E2" s="430"/>
      <c r="F2" s="431"/>
      <c r="G2" s="432"/>
      <c r="H2" s="433"/>
      <c r="I2" s="434"/>
      <c r="J2" s="425"/>
      <c r="K2" s="426"/>
    </row>
    <row r="3" spans="1:11" ht="95.25" customHeight="1">
      <c r="A3" s="428" t="s">
        <v>43</v>
      </c>
      <c r="B3" s="492" t="s">
        <v>481</v>
      </c>
      <c r="C3" s="492"/>
      <c r="D3" s="492"/>
      <c r="E3" s="435" t="s">
        <v>9</v>
      </c>
      <c r="F3" s="436">
        <v>15</v>
      </c>
      <c r="G3" s="437" t="s">
        <v>3</v>
      </c>
      <c r="H3" s="438"/>
      <c r="I3" s="434"/>
      <c r="J3" s="425"/>
      <c r="K3" s="426"/>
    </row>
    <row r="4" spans="1:11">
      <c r="A4" s="428"/>
      <c r="B4" s="429"/>
      <c r="C4" s="429"/>
      <c r="D4" s="429"/>
      <c r="E4" s="430"/>
      <c r="F4" s="431"/>
      <c r="G4" s="432"/>
      <c r="H4" s="433"/>
      <c r="I4" s="434"/>
      <c r="J4" s="425"/>
      <c r="K4" s="426"/>
    </row>
    <row r="5" spans="1:11" ht="81.75" customHeight="1">
      <c r="A5" s="428" t="s">
        <v>44</v>
      </c>
      <c r="B5" s="492" t="s">
        <v>482</v>
      </c>
      <c r="C5" s="492"/>
      <c r="D5" s="492"/>
      <c r="E5" s="430" t="s">
        <v>55</v>
      </c>
      <c r="F5" s="431">
        <v>60</v>
      </c>
      <c r="G5" s="432" t="s">
        <v>3</v>
      </c>
      <c r="H5" s="433"/>
      <c r="I5" s="434"/>
      <c r="J5" s="425"/>
      <c r="K5" s="426"/>
    </row>
    <row r="6" spans="1:11">
      <c r="A6" s="428"/>
      <c r="B6" s="439"/>
      <c r="C6" s="429"/>
      <c r="D6" s="429"/>
      <c r="E6" s="430"/>
      <c r="F6" s="431"/>
      <c r="G6" s="432"/>
      <c r="H6" s="433"/>
      <c r="I6" s="434"/>
    </row>
    <row r="7" spans="1:11" ht="96.75" customHeight="1">
      <c r="A7" s="428" t="s">
        <v>45</v>
      </c>
      <c r="B7" s="491" t="s">
        <v>483</v>
      </c>
      <c r="C7" s="492"/>
      <c r="D7" s="492"/>
      <c r="E7" s="430" t="s">
        <v>55</v>
      </c>
      <c r="F7" s="431">
        <v>60</v>
      </c>
      <c r="G7" s="432" t="s">
        <v>3</v>
      </c>
      <c r="H7" s="433"/>
      <c r="I7" s="434"/>
    </row>
    <row r="8" spans="1:11">
      <c r="A8" s="428"/>
      <c r="B8" s="439"/>
      <c r="C8" s="429"/>
      <c r="D8" s="429"/>
      <c r="E8" s="430"/>
      <c r="F8" s="431"/>
      <c r="G8" s="432"/>
      <c r="H8" s="433"/>
      <c r="I8" s="434"/>
    </row>
    <row r="9" spans="1:11" ht="60.75" customHeight="1">
      <c r="A9" s="428" t="s">
        <v>46</v>
      </c>
      <c r="B9" s="491" t="s">
        <v>470</v>
      </c>
      <c r="C9" s="492"/>
      <c r="D9" s="492"/>
      <c r="E9" s="430" t="s">
        <v>55</v>
      </c>
      <c r="F9" s="431">
        <v>60</v>
      </c>
      <c r="G9" s="432" t="s">
        <v>3</v>
      </c>
      <c r="H9" s="433"/>
      <c r="I9" s="434"/>
    </row>
    <row r="10" spans="1:11">
      <c r="A10" s="427"/>
      <c r="B10" s="439"/>
      <c r="C10" s="429"/>
      <c r="D10" s="429"/>
      <c r="E10" s="430"/>
      <c r="F10" s="431"/>
      <c r="G10" s="432"/>
      <c r="H10" s="433"/>
      <c r="I10" s="434"/>
    </row>
    <row r="11" spans="1:11" ht="69" customHeight="1">
      <c r="A11" s="428" t="s">
        <v>47</v>
      </c>
      <c r="B11" s="491" t="s">
        <v>469</v>
      </c>
      <c r="C11" s="492"/>
      <c r="D11" s="492"/>
      <c r="E11" s="430" t="s">
        <v>55</v>
      </c>
      <c r="F11" s="431">
        <v>70</v>
      </c>
      <c r="G11" s="432" t="s">
        <v>3</v>
      </c>
      <c r="H11" s="433"/>
      <c r="I11" s="434"/>
    </row>
    <row r="12" spans="1:11">
      <c r="A12" s="428"/>
      <c r="B12" s="439"/>
      <c r="C12" s="429"/>
      <c r="D12" s="429"/>
      <c r="E12" s="430"/>
      <c r="F12" s="431"/>
      <c r="G12" s="432"/>
      <c r="H12" s="433"/>
      <c r="I12" s="434"/>
    </row>
    <row r="13" spans="1:11" ht="90.75" customHeight="1">
      <c r="A13" s="428" t="s">
        <v>48</v>
      </c>
      <c r="B13" s="489" t="s">
        <v>467</v>
      </c>
      <c r="C13" s="489"/>
      <c r="D13" s="489"/>
      <c r="E13" s="430" t="s">
        <v>54</v>
      </c>
      <c r="F13" s="431">
        <v>70</v>
      </c>
      <c r="G13" s="432" t="s">
        <v>3</v>
      </c>
      <c r="H13" s="433"/>
      <c r="I13" s="434"/>
    </row>
    <row r="14" spans="1:11">
      <c r="A14" s="428"/>
      <c r="B14" s="451"/>
      <c r="C14" s="451"/>
      <c r="D14" s="451"/>
      <c r="E14" s="430"/>
      <c r="F14" s="431"/>
      <c r="G14" s="432"/>
      <c r="H14" s="433"/>
      <c r="I14" s="434"/>
    </row>
    <row r="15" spans="1:11" ht="66.75" customHeight="1">
      <c r="A15" s="428" t="s">
        <v>49</v>
      </c>
      <c r="B15" s="489" t="s">
        <v>468</v>
      </c>
      <c r="C15" s="489"/>
      <c r="D15" s="489"/>
      <c r="E15" s="430" t="s">
        <v>55</v>
      </c>
      <c r="F15" s="431">
        <v>60</v>
      </c>
      <c r="G15" s="432" t="s">
        <v>3</v>
      </c>
      <c r="H15" s="433"/>
      <c r="I15" s="434"/>
    </row>
    <row r="16" spans="1:11">
      <c r="A16" s="428"/>
      <c r="B16" s="451"/>
      <c r="C16" s="451"/>
      <c r="D16" s="451"/>
      <c r="E16" s="430"/>
      <c r="F16" s="431"/>
      <c r="G16" s="432"/>
      <c r="H16" s="433"/>
      <c r="I16" s="434"/>
    </row>
    <row r="17" spans="1:11" ht="81" customHeight="1">
      <c r="A17" s="428" t="s">
        <v>80</v>
      </c>
      <c r="B17" s="489" t="s">
        <v>480</v>
      </c>
      <c r="C17" s="489"/>
      <c r="D17" s="489"/>
      <c r="E17" s="430" t="s">
        <v>55</v>
      </c>
      <c r="F17" s="431">
        <v>60</v>
      </c>
      <c r="G17" s="432" t="s">
        <v>3</v>
      </c>
      <c r="H17" s="433"/>
      <c r="I17" s="434"/>
    </row>
    <row r="18" spans="1:11">
      <c r="A18" s="428"/>
      <c r="B18" s="451"/>
      <c r="C18" s="451"/>
      <c r="D18" s="451"/>
      <c r="E18" s="430"/>
      <c r="F18" s="431"/>
      <c r="G18" s="432"/>
      <c r="H18" s="433"/>
      <c r="I18" s="434"/>
    </row>
    <row r="19" spans="1:11" ht="69.75" customHeight="1">
      <c r="A19" s="428" t="s">
        <v>81</v>
      </c>
      <c r="B19" s="489" t="s">
        <v>471</v>
      </c>
      <c r="C19" s="489"/>
      <c r="D19" s="489"/>
      <c r="E19" s="430" t="s">
        <v>11</v>
      </c>
      <c r="F19" s="431">
        <v>70</v>
      </c>
      <c r="G19" s="432" t="s">
        <v>3</v>
      </c>
      <c r="H19" s="433"/>
      <c r="I19" s="434"/>
    </row>
    <row r="20" spans="1:11">
      <c r="A20" s="428"/>
      <c r="B20" s="451"/>
      <c r="C20" s="451"/>
      <c r="D20" s="451"/>
      <c r="E20" s="430"/>
      <c r="F20" s="431"/>
      <c r="G20" s="432"/>
      <c r="H20" s="433"/>
      <c r="I20" s="434"/>
    </row>
    <row r="21" spans="1:11">
      <c r="A21" s="428"/>
      <c r="B21" s="451"/>
      <c r="C21" s="451"/>
      <c r="D21" s="451"/>
      <c r="E21" s="430"/>
      <c r="F21" s="431"/>
      <c r="G21" s="432"/>
      <c r="H21" s="433"/>
      <c r="I21" s="434"/>
    </row>
    <row r="22" spans="1:11">
      <c r="A22" s="428"/>
      <c r="B22" s="451"/>
      <c r="C22" s="451"/>
      <c r="D22" s="451"/>
      <c r="E22" s="430"/>
      <c r="F22" s="431"/>
      <c r="G22" s="432"/>
      <c r="H22" s="433"/>
      <c r="I22" s="434"/>
    </row>
    <row r="23" spans="1:11">
      <c r="A23" s="428"/>
      <c r="B23" s="451"/>
      <c r="C23" s="451"/>
      <c r="D23" s="451"/>
      <c r="E23" s="430"/>
      <c r="F23" s="431"/>
      <c r="G23" s="432"/>
      <c r="H23" s="433"/>
      <c r="I23" s="434"/>
    </row>
    <row r="24" spans="1:11" ht="55.5" customHeight="1">
      <c r="A24" s="428" t="s">
        <v>82</v>
      </c>
      <c r="B24" s="489" t="s">
        <v>472</v>
      </c>
      <c r="C24" s="489"/>
      <c r="D24" s="489"/>
      <c r="E24" s="430" t="s">
        <v>9</v>
      </c>
      <c r="F24" s="431">
        <v>60</v>
      </c>
      <c r="G24" s="432" t="s">
        <v>3</v>
      </c>
      <c r="H24" s="433"/>
      <c r="I24" s="434"/>
    </row>
    <row r="25" spans="1:11">
      <c r="A25" s="428"/>
      <c r="B25" s="451"/>
      <c r="C25" s="451"/>
      <c r="D25" s="451"/>
      <c r="E25" s="430"/>
      <c r="F25" s="431"/>
      <c r="G25" s="432"/>
      <c r="H25" s="433"/>
      <c r="I25" s="434"/>
    </row>
    <row r="26" spans="1:11" ht="33" customHeight="1">
      <c r="A26" s="428" t="s">
        <v>83</v>
      </c>
      <c r="B26" s="489" t="s">
        <v>473</v>
      </c>
      <c r="C26" s="489"/>
      <c r="D26" s="489"/>
      <c r="E26" s="430" t="s">
        <v>54</v>
      </c>
      <c r="F26" s="431">
        <v>140</v>
      </c>
      <c r="G26" s="432" t="s">
        <v>3</v>
      </c>
      <c r="H26" s="433"/>
      <c r="I26" s="434"/>
    </row>
    <row r="27" spans="1:11" ht="12.75" customHeight="1">
      <c r="A27" s="428"/>
      <c r="B27" s="451"/>
      <c r="C27" s="451"/>
      <c r="D27" s="451"/>
      <c r="E27" s="430"/>
      <c r="F27" s="431"/>
      <c r="G27" s="432"/>
      <c r="H27" s="433"/>
      <c r="I27" s="434"/>
    </row>
    <row r="28" spans="1:11" ht="196.5" customHeight="1">
      <c r="A28" s="104" t="s">
        <v>84</v>
      </c>
      <c r="B28" s="490" t="s">
        <v>479</v>
      </c>
      <c r="C28" s="490"/>
      <c r="D28" s="490"/>
      <c r="E28" s="380" t="s">
        <v>55</v>
      </c>
      <c r="F28" s="381">
        <v>79</v>
      </c>
      <c r="G28" s="39" t="s">
        <v>3</v>
      </c>
      <c r="H28" s="420"/>
      <c r="I28" s="421"/>
    </row>
    <row r="29" spans="1:11">
      <c r="A29" s="428"/>
      <c r="B29" s="439"/>
      <c r="C29" s="429"/>
      <c r="D29" s="429"/>
      <c r="E29" s="430"/>
      <c r="F29" s="431"/>
      <c r="G29" s="432"/>
      <c r="H29" s="440"/>
      <c r="I29" s="434"/>
    </row>
    <row r="30" spans="1:11">
      <c r="A30" s="441"/>
      <c r="B30" s="442" t="s">
        <v>466</v>
      </c>
      <c r="C30" s="442"/>
      <c r="D30" s="442"/>
      <c r="E30" s="442"/>
      <c r="F30" s="443"/>
      <c r="G30" s="443"/>
      <c r="H30" s="444" t="s">
        <v>117</v>
      </c>
      <c r="I30" s="445">
        <f>SUM(I2:I26)</f>
        <v>0</v>
      </c>
    </row>
    <row r="31" spans="1:11" s="447" customFormat="1">
      <c r="A31" s="450"/>
      <c r="B31" s="446"/>
      <c r="C31" s="446"/>
      <c r="D31" s="446"/>
      <c r="F31" s="427"/>
      <c r="G31" s="427"/>
      <c r="H31" s="427"/>
      <c r="I31" s="258"/>
      <c r="J31" s="427"/>
      <c r="K31" s="427"/>
    </row>
    <row r="32" spans="1:11" s="447" customFormat="1">
      <c r="A32" s="450"/>
      <c r="B32" s="448"/>
      <c r="C32" s="449"/>
      <c r="D32" s="427"/>
      <c r="F32" s="427"/>
      <c r="G32" s="427"/>
      <c r="H32" s="427"/>
      <c r="I32" s="258"/>
      <c r="J32" s="427"/>
      <c r="K32" s="427"/>
    </row>
    <row r="33" spans="1:11" s="447" customFormat="1">
      <c r="A33" s="450"/>
      <c r="B33" s="448"/>
      <c r="C33" s="449"/>
      <c r="D33" s="427"/>
      <c r="F33" s="427"/>
      <c r="G33" s="427"/>
      <c r="H33" s="427"/>
      <c r="I33" s="258"/>
      <c r="J33" s="427"/>
      <c r="K33" s="427"/>
    </row>
    <row r="34" spans="1:11" s="447" customFormat="1">
      <c r="A34" s="450"/>
      <c r="B34" s="448"/>
      <c r="C34" s="449"/>
      <c r="D34" s="427"/>
      <c r="F34" s="427"/>
      <c r="G34" s="427"/>
      <c r="H34" s="427"/>
      <c r="I34" s="258"/>
      <c r="J34" s="427"/>
      <c r="K34" s="427"/>
    </row>
  </sheetData>
  <mergeCells count="13">
    <mergeCell ref="B1:D1"/>
    <mergeCell ref="B3:D3"/>
    <mergeCell ref="B5:D5"/>
    <mergeCell ref="B7:D7"/>
    <mergeCell ref="B24:D24"/>
    <mergeCell ref="B26:D26"/>
    <mergeCell ref="B28:D28"/>
    <mergeCell ref="B9:D9"/>
    <mergeCell ref="B11:D11"/>
    <mergeCell ref="B13:D13"/>
    <mergeCell ref="B15:D15"/>
    <mergeCell ref="B17:D17"/>
    <mergeCell ref="B19:D19"/>
  </mergeCells>
  <pageMargins left="0.70866141732283472" right="0.51181102362204722" top="0.74803149606299213" bottom="0.74803149606299213" header="0.31496062992125984" footer="0.31496062992125984"/>
  <pageSetup paperSize="9" orientation="portrait" r:id="rId1"/>
  <headerFooter>
    <oddHeader>&amp;L
&amp;A&amp;C&amp;F&amp;RT.D.494-2/16</oddHeader>
    <oddFooter>&amp;LVII. SANACIJA BALKONA NA DVORIŠNOM PROČELJU&amp;R&amp;P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8"/>
  <sheetViews>
    <sheetView topLeftCell="B1" zoomScaleNormal="100" zoomScalePageLayoutView="85" workbookViewId="0">
      <selection activeCell="E4" sqref="E4"/>
    </sheetView>
  </sheetViews>
  <sheetFormatPr defaultColWidth="9.109375" defaultRowHeight="13.2"/>
  <cols>
    <col min="1" max="1" width="3.5546875" style="107" customWidth="1"/>
    <col min="2" max="2" width="9" style="53" customWidth="1"/>
    <col min="3" max="3" width="18.88671875" style="53" customWidth="1"/>
    <col min="4" max="4" width="20.109375" style="53" customWidth="1"/>
    <col min="5" max="5" width="5.33203125" style="70" customWidth="1"/>
    <col min="6" max="6" width="7.44140625" style="53" bestFit="1" customWidth="1"/>
    <col min="7" max="7" width="2.5546875" style="53" customWidth="1"/>
    <col min="8" max="8" width="7.88671875" style="53" bestFit="1" customWidth="1"/>
    <col min="9" max="9" width="12.5546875" style="258" bestFit="1" customWidth="1"/>
    <col min="10" max="11" width="0" style="53" hidden="1" customWidth="1"/>
    <col min="12" max="16384" width="9.109375" style="53"/>
  </cols>
  <sheetData>
    <row r="1" spans="1:11" ht="20.399999999999999">
      <c r="A1" s="98" t="s">
        <v>57</v>
      </c>
      <c r="B1" s="477" t="s">
        <v>58</v>
      </c>
      <c r="C1" s="477"/>
      <c r="D1" s="477"/>
      <c r="E1" s="99" t="s">
        <v>59</v>
      </c>
      <c r="F1" s="99" t="s">
        <v>60</v>
      </c>
      <c r="G1" s="99"/>
      <c r="H1" s="99" t="s">
        <v>61</v>
      </c>
      <c r="I1" s="270" t="s">
        <v>62</v>
      </c>
      <c r="J1" s="99" t="s">
        <v>61</v>
      </c>
      <c r="K1" s="50" t="s">
        <v>62</v>
      </c>
    </row>
    <row r="2" spans="1:11" ht="28.5" customHeight="1">
      <c r="A2" s="494" t="s">
        <v>103</v>
      </c>
      <c r="B2" s="494"/>
      <c r="C2" s="494"/>
      <c r="D2" s="494"/>
      <c r="E2" s="494"/>
      <c r="F2" s="494"/>
      <c r="G2" s="494"/>
      <c r="H2" s="494"/>
      <c r="I2" s="494"/>
      <c r="J2" s="101"/>
      <c r="K2" s="50"/>
    </row>
    <row r="3" spans="1:11" s="113" customFormat="1">
      <c r="A3" s="104"/>
      <c r="B3" s="102"/>
      <c r="C3" s="102"/>
      <c r="D3" s="102"/>
      <c r="E3" s="34"/>
      <c r="F3" s="111"/>
      <c r="G3" s="112"/>
      <c r="H3" s="111"/>
      <c r="I3" s="271"/>
      <c r="J3" s="101"/>
      <c r="K3" s="50"/>
    </row>
    <row r="4" spans="1:11" ht="135.75" customHeight="1">
      <c r="A4" s="104" t="s">
        <v>43</v>
      </c>
      <c r="B4" s="459" t="s">
        <v>385</v>
      </c>
      <c r="C4" s="459"/>
      <c r="D4" s="459"/>
      <c r="E4" s="47"/>
      <c r="F4" s="47"/>
      <c r="G4" s="47"/>
      <c r="H4" s="126"/>
      <c r="I4" s="273"/>
    </row>
    <row r="5" spans="1:11">
      <c r="A5" s="104"/>
      <c r="B5" s="100"/>
      <c r="C5" s="100"/>
      <c r="D5" s="103" t="s">
        <v>64</v>
      </c>
      <c r="E5" s="112" t="s">
        <v>107</v>
      </c>
      <c r="F5" s="128">
        <v>600</v>
      </c>
      <c r="G5" s="128" t="s">
        <v>3</v>
      </c>
      <c r="H5" s="128"/>
      <c r="I5" s="271"/>
    </row>
    <row r="6" spans="1:11" s="113" customFormat="1">
      <c r="A6" s="104"/>
      <c r="B6" s="117"/>
      <c r="C6" s="117"/>
      <c r="E6" s="112"/>
      <c r="F6" s="111"/>
      <c r="G6" s="112"/>
      <c r="H6" s="111"/>
      <c r="I6" s="271"/>
    </row>
    <row r="7" spans="1:11" ht="168.75" customHeight="1">
      <c r="A7" s="104" t="s">
        <v>44</v>
      </c>
      <c r="B7" s="495" t="s">
        <v>445</v>
      </c>
      <c r="C7" s="495"/>
      <c r="D7" s="495"/>
      <c r="E7" s="112"/>
      <c r="F7" s="111"/>
      <c r="G7" s="112"/>
      <c r="H7" s="111"/>
      <c r="I7" s="271"/>
    </row>
    <row r="8" spans="1:11" s="113" customFormat="1">
      <c r="A8" s="104"/>
      <c r="B8" s="122"/>
      <c r="C8" s="130" t="s">
        <v>112</v>
      </c>
      <c r="D8" s="125" t="s">
        <v>113</v>
      </c>
      <c r="E8" s="112"/>
      <c r="F8" s="111"/>
      <c r="G8" s="112"/>
      <c r="H8" s="111"/>
      <c r="I8" s="271"/>
    </row>
    <row r="9" spans="1:11" s="113" customFormat="1">
      <c r="A9" s="104"/>
      <c r="B9" s="122"/>
      <c r="C9" s="131">
        <v>2.5</v>
      </c>
      <c r="D9" s="132">
        <v>30</v>
      </c>
      <c r="E9" s="112" t="s">
        <v>55</v>
      </c>
      <c r="F9" s="128">
        <v>75</v>
      </c>
      <c r="G9" s="128"/>
      <c r="H9" s="128"/>
      <c r="I9" s="271"/>
    </row>
    <row r="10" spans="1:11" s="113" customFormat="1">
      <c r="A10" s="104"/>
      <c r="B10" s="130" t="s">
        <v>111</v>
      </c>
      <c r="C10" s="131">
        <f>0.6*1.2</f>
        <v>0.72</v>
      </c>
      <c r="D10" s="132">
        <v>25</v>
      </c>
      <c r="E10" s="112" t="s">
        <v>55</v>
      </c>
      <c r="F10" s="128">
        <f>C10*D10*4</f>
        <v>72</v>
      </c>
      <c r="G10" s="128"/>
      <c r="H10" s="128"/>
      <c r="I10" s="271"/>
    </row>
    <row r="11" spans="1:11" s="113" customFormat="1">
      <c r="A11" s="104"/>
      <c r="B11" s="122"/>
      <c r="C11" s="131">
        <f>1.2*1.2</f>
        <v>1.44</v>
      </c>
      <c r="D11" s="132">
        <v>19</v>
      </c>
      <c r="E11" s="112" t="s">
        <v>55</v>
      </c>
      <c r="F11" s="128">
        <f t="shared" ref="F11:F19" si="0">C11*D11</f>
        <v>27.36</v>
      </c>
      <c r="G11" s="128"/>
      <c r="H11" s="128"/>
      <c r="I11" s="271"/>
    </row>
    <row r="12" spans="1:11" s="113" customFormat="1">
      <c r="A12" s="104"/>
      <c r="B12" s="122"/>
      <c r="C12" s="131">
        <f>1.8*1.2</f>
        <v>2.16</v>
      </c>
      <c r="D12" s="132">
        <v>7.5</v>
      </c>
      <c r="E12" s="112" t="s">
        <v>55</v>
      </c>
      <c r="F12" s="128">
        <f t="shared" si="0"/>
        <v>16.200000000000003</v>
      </c>
      <c r="G12" s="128"/>
      <c r="H12" s="128"/>
      <c r="I12" s="271"/>
    </row>
    <row r="13" spans="1:11" s="113" customFormat="1">
      <c r="A13" s="104"/>
      <c r="B13" s="122"/>
      <c r="C13" s="131">
        <f>2*1.2</f>
        <v>2.4</v>
      </c>
      <c r="D13" s="132">
        <v>13.5</v>
      </c>
      <c r="E13" s="112" t="s">
        <v>55</v>
      </c>
      <c r="F13" s="128">
        <f t="shared" si="0"/>
        <v>32.4</v>
      </c>
      <c r="G13" s="128"/>
      <c r="H13" s="128"/>
      <c r="I13" s="271"/>
    </row>
    <row r="14" spans="1:11" s="113" customFormat="1">
      <c r="A14" s="104"/>
      <c r="B14" s="122"/>
      <c r="C14" s="131">
        <f>0.3*1.2</f>
        <v>0.36</v>
      </c>
      <c r="D14" s="132">
        <v>13</v>
      </c>
      <c r="E14" s="112" t="s">
        <v>55</v>
      </c>
      <c r="F14" s="128">
        <f t="shared" si="0"/>
        <v>4.68</v>
      </c>
      <c r="G14" s="128"/>
      <c r="H14" s="128"/>
      <c r="I14" s="271"/>
    </row>
    <row r="15" spans="1:11" s="113" customFormat="1">
      <c r="A15" s="104"/>
      <c r="B15" s="122"/>
      <c r="C15" s="131">
        <v>1</v>
      </c>
      <c r="D15" s="132">
        <v>10</v>
      </c>
      <c r="E15" s="112" t="s">
        <v>55</v>
      </c>
      <c r="F15" s="128">
        <f t="shared" si="0"/>
        <v>10</v>
      </c>
      <c r="G15" s="128"/>
      <c r="H15" s="128"/>
      <c r="I15" s="271"/>
    </row>
    <row r="16" spans="1:11" s="113" customFormat="1">
      <c r="A16" s="104"/>
      <c r="B16" s="122"/>
      <c r="C16" s="131">
        <f>0.5*1.2</f>
        <v>0.6</v>
      </c>
      <c r="D16" s="132">
        <v>25</v>
      </c>
      <c r="E16" s="112" t="s">
        <v>55</v>
      </c>
      <c r="F16" s="128">
        <f t="shared" si="0"/>
        <v>15</v>
      </c>
      <c r="G16" s="128"/>
      <c r="H16" s="128"/>
      <c r="I16" s="271"/>
    </row>
    <row r="17" spans="1:11" s="113" customFormat="1">
      <c r="A17" s="104"/>
      <c r="B17" s="122"/>
      <c r="C17" s="131">
        <f>0.3*1.2</f>
        <v>0.36</v>
      </c>
      <c r="D17" s="132">
        <v>28</v>
      </c>
      <c r="E17" s="112" t="s">
        <v>55</v>
      </c>
      <c r="F17" s="128">
        <f t="shared" si="0"/>
        <v>10.08</v>
      </c>
      <c r="G17" s="128"/>
      <c r="H17" s="128"/>
      <c r="I17" s="271"/>
    </row>
    <row r="18" spans="1:11" s="113" customFormat="1">
      <c r="A18" s="104"/>
      <c r="B18" s="122"/>
      <c r="C18" s="131">
        <f>0.3*1.2</f>
        <v>0.36</v>
      </c>
      <c r="D18" s="132">
        <v>25</v>
      </c>
      <c r="E18" s="112" t="s">
        <v>55</v>
      </c>
      <c r="F18" s="128">
        <f t="shared" si="0"/>
        <v>9</v>
      </c>
      <c r="G18" s="128"/>
      <c r="H18" s="128"/>
      <c r="I18" s="271"/>
    </row>
    <row r="19" spans="1:11" s="113" customFormat="1">
      <c r="A19" s="104"/>
      <c r="B19" s="122"/>
      <c r="C19" s="131">
        <f>0.9*1.2</f>
        <v>1.08</v>
      </c>
      <c r="D19" s="132">
        <v>12</v>
      </c>
      <c r="E19" s="112" t="s">
        <v>55</v>
      </c>
      <c r="F19" s="128">
        <f t="shared" si="0"/>
        <v>12.96</v>
      </c>
      <c r="G19" s="128"/>
      <c r="H19" s="128"/>
      <c r="I19" s="271"/>
    </row>
    <row r="20" spans="1:11" s="113" customFormat="1">
      <c r="A20" s="104"/>
      <c r="B20" s="122"/>
      <c r="C20" s="122"/>
      <c r="D20" s="103" t="s">
        <v>64</v>
      </c>
      <c r="E20" s="112" t="s">
        <v>55</v>
      </c>
      <c r="F20" s="128">
        <f>SUM(F9:F19)</f>
        <v>284.68</v>
      </c>
      <c r="G20" s="128" t="s">
        <v>3</v>
      </c>
      <c r="H20" s="128"/>
      <c r="I20" s="271"/>
    </row>
    <row r="21" spans="1:11" s="113" customFormat="1">
      <c r="A21" s="104"/>
      <c r="B21" s="122"/>
      <c r="C21" s="122"/>
      <c r="D21" s="122"/>
      <c r="E21" s="112"/>
      <c r="F21" s="111"/>
      <c r="G21" s="112"/>
      <c r="H21" s="111"/>
      <c r="I21" s="271"/>
    </row>
    <row r="22" spans="1:11" s="113" customFormat="1" ht="155.25" customHeight="1">
      <c r="A22" s="104" t="s">
        <v>45</v>
      </c>
      <c r="B22" s="495" t="s">
        <v>206</v>
      </c>
      <c r="C22" s="495"/>
      <c r="D22" s="495"/>
      <c r="E22" s="112"/>
      <c r="F22" s="111"/>
      <c r="G22" s="112"/>
      <c r="H22" s="111"/>
      <c r="I22" s="271"/>
    </row>
    <row r="23" spans="1:11" s="113" customFormat="1">
      <c r="A23" s="104"/>
      <c r="B23" s="122"/>
      <c r="C23" s="122"/>
      <c r="D23" s="130" t="s">
        <v>110</v>
      </c>
      <c r="E23" s="112" t="s">
        <v>55</v>
      </c>
      <c r="F23" s="111">
        <v>30</v>
      </c>
      <c r="G23" s="112" t="s">
        <v>3</v>
      </c>
      <c r="H23" s="111"/>
      <c r="I23" s="271"/>
    </row>
    <row r="24" spans="1:11" s="113" customFormat="1">
      <c r="A24" s="104"/>
      <c r="B24" s="122"/>
      <c r="C24" s="122"/>
      <c r="D24" s="130" t="s">
        <v>109</v>
      </c>
      <c r="E24" s="112" t="s">
        <v>107</v>
      </c>
      <c r="F24" s="111">
        <v>150</v>
      </c>
      <c r="G24" s="112" t="s">
        <v>3</v>
      </c>
      <c r="H24" s="111"/>
      <c r="I24" s="271"/>
    </row>
    <row r="25" spans="1:11">
      <c r="A25" s="105"/>
      <c r="B25" s="64"/>
      <c r="C25" s="67"/>
      <c r="D25" s="67"/>
      <c r="E25" s="68"/>
      <c r="F25" s="69"/>
      <c r="G25" s="69"/>
      <c r="H25" s="65"/>
      <c r="I25" s="266"/>
      <c r="J25" s="75"/>
      <c r="K25" s="75"/>
    </row>
    <row r="26" spans="1:11">
      <c r="A26" s="106"/>
      <c r="B26" s="473" t="s">
        <v>99</v>
      </c>
      <c r="C26" s="473"/>
      <c r="D26" s="473"/>
      <c r="E26" s="473"/>
      <c r="F26" s="55"/>
      <c r="G26" s="55"/>
      <c r="H26" s="77"/>
      <c r="I26" s="272">
        <f>SUM(I4:I24)</f>
        <v>0</v>
      </c>
    </row>
    <row r="27" spans="1:11">
      <c r="H27" s="65"/>
      <c r="I27" s="266"/>
    </row>
    <row r="28" spans="1:11">
      <c r="B28" s="102"/>
      <c r="C28" s="102"/>
      <c r="D28" s="102"/>
      <c r="E28" s="102"/>
      <c r="F28" s="102"/>
      <c r="G28" s="102"/>
      <c r="H28" s="102"/>
      <c r="I28" s="287"/>
    </row>
    <row r="29" spans="1:11">
      <c r="B29" s="102"/>
      <c r="C29" s="102"/>
      <c r="D29" s="102"/>
      <c r="E29" s="102"/>
      <c r="F29" s="102"/>
      <c r="G29" s="102"/>
      <c r="H29" s="102"/>
      <c r="I29" s="287"/>
    </row>
    <row r="30" spans="1:11">
      <c r="B30" s="102"/>
      <c r="C30" s="102"/>
      <c r="D30" s="102"/>
      <c r="E30" s="102"/>
      <c r="F30" s="102"/>
      <c r="G30" s="102"/>
      <c r="H30" s="102"/>
      <c r="I30" s="287"/>
    </row>
    <row r="31" spans="1:11">
      <c r="B31" s="102"/>
      <c r="C31" s="102"/>
      <c r="D31" s="102"/>
      <c r="E31" s="102"/>
      <c r="F31" s="102"/>
      <c r="G31" s="102"/>
      <c r="H31" s="102"/>
      <c r="I31" s="287"/>
    </row>
    <row r="32" spans="1:11">
      <c r="B32" s="102"/>
      <c r="C32" s="102"/>
      <c r="D32" s="102"/>
      <c r="E32" s="102"/>
      <c r="F32" s="102"/>
      <c r="G32" s="102"/>
      <c r="H32" s="102"/>
      <c r="I32" s="287"/>
    </row>
    <row r="33" spans="2:9">
      <c r="B33" s="102"/>
      <c r="C33" s="102"/>
      <c r="D33" s="102"/>
      <c r="E33" s="102"/>
      <c r="F33" s="102"/>
      <c r="G33" s="102"/>
      <c r="H33" s="102"/>
      <c r="I33" s="287"/>
    </row>
    <row r="34" spans="2:9">
      <c r="B34"/>
      <c r="C34" s="108"/>
    </row>
    <row r="35" spans="2:9">
      <c r="B35"/>
      <c r="C35" s="108"/>
    </row>
    <row r="36" spans="2:9">
      <c r="B36"/>
      <c r="C36" s="108"/>
    </row>
    <row r="37" spans="2:9">
      <c r="B37"/>
      <c r="C37" s="108"/>
    </row>
    <row r="38" spans="2:9">
      <c r="B38"/>
      <c r="C38" s="108"/>
    </row>
    <row r="39" spans="2:9">
      <c r="B39"/>
      <c r="C39" s="108"/>
    </row>
    <row r="40" spans="2:9">
      <c r="B40"/>
      <c r="C40" s="108"/>
    </row>
    <row r="41" spans="2:9">
      <c r="B41"/>
      <c r="C41" s="108"/>
    </row>
    <row r="42" spans="2:9">
      <c r="B42"/>
      <c r="C42" s="108"/>
    </row>
    <row r="43" spans="2:9">
      <c r="B43"/>
      <c r="C43" s="108"/>
    </row>
    <row r="44" spans="2:9">
      <c r="B44"/>
      <c r="C44" s="108"/>
    </row>
    <row r="45" spans="2:9">
      <c r="B45"/>
      <c r="C45" s="108"/>
    </row>
    <row r="46" spans="2:9">
      <c r="B46"/>
      <c r="C46" s="108"/>
    </row>
    <row r="47" spans="2:9">
      <c r="B47"/>
      <c r="C47" s="108"/>
    </row>
    <row r="48" spans="2:9">
      <c r="B48"/>
      <c r="C48" s="108"/>
    </row>
    <row r="49" spans="2:3">
      <c r="B49"/>
      <c r="C49" s="108"/>
    </row>
    <row r="50" spans="2:3">
      <c r="B50"/>
      <c r="C50" s="108"/>
    </row>
    <row r="51" spans="2:3">
      <c r="B51"/>
      <c r="C51" s="108"/>
    </row>
    <row r="52" spans="2:3">
      <c r="B52"/>
      <c r="C52" s="108"/>
    </row>
    <row r="53" spans="2:3">
      <c r="B53"/>
      <c r="C53" s="108"/>
    </row>
    <row r="54" spans="2:3">
      <c r="B54"/>
      <c r="C54" s="108"/>
    </row>
    <row r="55" spans="2:3">
      <c r="B55"/>
      <c r="C55"/>
    </row>
    <row r="56" spans="2:3">
      <c r="B56"/>
      <c r="C56" s="108"/>
    </row>
    <row r="57" spans="2:3">
      <c r="B57"/>
      <c r="C57" s="108"/>
    </row>
    <row r="58" spans="2:3">
      <c r="B58"/>
      <c r="C58" s="108"/>
    </row>
    <row r="59" spans="2:3">
      <c r="B59"/>
      <c r="C59" s="108"/>
    </row>
    <row r="60" spans="2:3">
      <c r="B60"/>
      <c r="C60" s="108"/>
    </row>
    <row r="61" spans="2:3">
      <c r="B61"/>
      <c r="C61" s="108"/>
    </row>
    <row r="62" spans="2:3">
      <c r="B62"/>
      <c r="C62" s="108"/>
    </row>
    <row r="63" spans="2:3">
      <c r="B63"/>
      <c r="C63" s="108"/>
    </row>
    <row r="64" spans="2:3">
      <c r="B64"/>
      <c r="C64" s="108"/>
    </row>
    <row r="65" spans="2:3">
      <c r="B65"/>
      <c r="C65" s="108"/>
    </row>
    <row r="66" spans="2:3">
      <c r="B66"/>
      <c r="C66" s="108"/>
    </row>
    <row r="67" spans="2:3">
      <c r="B67"/>
      <c r="C67" s="108"/>
    </row>
    <row r="68" spans="2:3">
      <c r="B68"/>
      <c r="C68" s="108"/>
    </row>
    <row r="69" spans="2:3">
      <c r="B69"/>
      <c r="C69" s="108"/>
    </row>
    <row r="70" spans="2:3">
      <c r="B70"/>
      <c r="C70" s="108"/>
    </row>
    <row r="71" spans="2:3">
      <c r="B71"/>
      <c r="C71" s="108"/>
    </row>
    <row r="72" spans="2:3">
      <c r="B72"/>
      <c r="C72" s="108"/>
    </row>
    <row r="73" spans="2:3">
      <c r="B73"/>
      <c r="C73" s="108"/>
    </row>
    <row r="74" spans="2:3">
      <c r="B74"/>
      <c r="C74" s="108"/>
    </row>
    <row r="75" spans="2:3">
      <c r="B75"/>
      <c r="C75" s="108"/>
    </row>
    <row r="76" spans="2:3">
      <c r="B76"/>
      <c r="C76" s="108"/>
    </row>
    <row r="77" spans="2:3">
      <c r="B77"/>
      <c r="C77" s="108"/>
    </row>
    <row r="78" spans="2:3">
      <c r="B78"/>
      <c r="C78" s="108"/>
    </row>
  </sheetData>
  <mergeCells count="6">
    <mergeCell ref="B26:E26"/>
    <mergeCell ref="A2:I2"/>
    <mergeCell ref="B22:D22"/>
    <mergeCell ref="B1:D1"/>
    <mergeCell ref="B4:D4"/>
    <mergeCell ref="B7:D7"/>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B2:H39"/>
  <sheetViews>
    <sheetView view="pageLayout" topLeftCell="A28" zoomScaleNormal="100" workbookViewId="0">
      <selection activeCell="K28" sqref="K28"/>
    </sheetView>
  </sheetViews>
  <sheetFormatPr defaultRowHeight="13.2"/>
  <cols>
    <col min="8" max="9" width="8.88671875" customWidth="1"/>
  </cols>
  <sheetData>
    <row r="2" spans="2:8">
      <c r="B2" s="459" t="s">
        <v>66</v>
      </c>
      <c r="C2" s="460"/>
      <c r="D2" s="460"/>
      <c r="E2" s="460"/>
      <c r="F2" s="460"/>
      <c r="G2" s="460"/>
      <c r="H2" s="460"/>
    </row>
    <row r="3" spans="2:8">
      <c r="B3" s="460"/>
      <c r="C3" s="460"/>
      <c r="D3" s="460"/>
      <c r="E3" s="460"/>
      <c r="F3" s="460"/>
      <c r="G3" s="460"/>
      <c r="H3" s="460"/>
    </row>
    <row r="4" spans="2:8">
      <c r="B4" s="460"/>
      <c r="C4" s="460"/>
      <c r="D4" s="460"/>
      <c r="E4" s="460"/>
      <c r="F4" s="460"/>
      <c r="G4" s="460"/>
      <c r="H4" s="460"/>
    </row>
    <row r="5" spans="2:8">
      <c r="B5" s="460"/>
      <c r="C5" s="460"/>
      <c r="D5" s="460"/>
      <c r="E5" s="460"/>
      <c r="F5" s="460"/>
      <c r="G5" s="460"/>
      <c r="H5" s="460"/>
    </row>
    <row r="6" spans="2:8">
      <c r="B6" s="460"/>
      <c r="C6" s="460"/>
      <c r="D6" s="460"/>
      <c r="E6" s="460"/>
      <c r="F6" s="460"/>
      <c r="G6" s="460"/>
      <c r="H6" s="460"/>
    </row>
    <row r="7" spans="2:8">
      <c r="B7" s="460"/>
      <c r="C7" s="460"/>
      <c r="D7" s="460"/>
      <c r="E7" s="460"/>
      <c r="F7" s="460"/>
      <c r="G7" s="460"/>
      <c r="H7" s="460"/>
    </row>
    <row r="8" spans="2:8">
      <c r="B8" s="460"/>
      <c r="C8" s="460"/>
      <c r="D8" s="460"/>
      <c r="E8" s="460"/>
      <c r="F8" s="460"/>
      <c r="G8" s="460"/>
      <c r="H8" s="460"/>
    </row>
    <row r="9" spans="2:8">
      <c r="B9" s="460"/>
      <c r="C9" s="460"/>
      <c r="D9" s="460"/>
      <c r="E9" s="460"/>
      <c r="F9" s="460"/>
      <c r="G9" s="460"/>
      <c r="H9" s="460"/>
    </row>
    <row r="10" spans="2:8">
      <c r="B10" s="460"/>
      <c r="C10" s="460"/>
      <c r="D10" s="460"/>
      <c r="E10" s="460"/>
      <c r="F10" s="460"/>
      <c r="G10" s="460"/>
      <c r="H10" s="460"/>
    </row>
    <row r="11" spans="2:8">
      <c r="B11" s="460"/>
      <c r="C11" s="460"/>
      <c r="D11" s="460"/>
      <c r="E11" s="460"/>
      <c r="F11" s="460"/>
      <c r="G11" s="460"/>
      <c r="H11" s="460"/>
    </row>
    <row r="12" spans="2:8">
      <c r="B12" s="460"/>
      <c r="C12" s="460"/>
      <c r="D12" s="460"/>
      <c r="E12" s="460"/>
      <c r="F12" s="460"/>
      <c r="G12" s="460"/>
      <c r="H12" s="460"/>
    </row>
    <row r="13" spans="2:8">
      <c r="B13" s="460"/>
      <c r="C13" s="460"/>
      <c r="D13" s="460"/>
      <c r="E13" s="460"/>
      <c r="F13" s="460"/>
      <c r="G13" s="460"/>
      <c r="H13" s="460"/>
    </row>
    <row r="14" spans="2:8">
      <c r="B14" s="460"/>
      <c r="C14" s="460"/>
      <c r="D14" s="460"/>
      <c r="E14" s="460"/>
      <c r="F14" s="460"/>
      <c r="G14" s="460"/>
      <c r="H14" s="460"/>
    </row>
    <row r="15" spans="2:8">
      <c r="B15" s="460"/>
      <c r="C15" s="460"/>
      <c r="D15" s="460"/>
      <c r="E15" s="460"/>
      <c r="F15" s="460"/>
      <c r="G15" s="460"/>
      <c r="H15" s="460"/>
    </row>
    <row r="16" spans="2:8">
      <c r="B16" s="460"/>
      <c r="C16" s="460"/>
      <c r="D16" s="460"/>
      <c r="E16" s="460"/>
      <c r="F16" s="460"/>
      <c r="G16" s="460"/>
      <c r="H16" s="460"/>
    </row>
    <row r="17" spans="2:8">
      <c r="B17" s="460"/>
      <c r="C17" s="460"/>
      <c r="D17" s="460"/>
      <c r="E17" s="460"/>
      <c r="F17" s="460"/>
      <c r="G17" s="460"/>
      <c r="H17" s="460"/>
    </row>
    <row r="18" spans="2:8">
      <c r="B18" s="460"/>
      <c r="C18" s="460"/>
      <c r="D18" s="460"/>
      <c r="E18" s="460"/>
      <c r="F18" s="460"/>
      <c r="G18" s="460"/>
      <c r="H18" s="460"/>
    </row>
    <row r="19" spans="2:8">
      <c r="B19" s="460"/>
      <c r="C19" s="460"/>
      <c r="D19" s="460"/>
      <c r="E19" s="460"/>
      <c r="F19" s="460"/>
      <c r="G19" s="460"/>
      <c r="H19" s="460"/>
    </row>
    <row r="20" spans="2:8">
      <c r="B20" s="460"/>
      <c r="C20" s="460"/>
      <c r="D20" s="460"/>
      <c r="E20" s="460"/>
      <c r="F20" s="460"/>
      <c r="G20" s="460"/>
      <c r="H20" s="460"/>
    </row>
    <row r="21" spans="2:8">
      <c r="B21" s="460"/>
      <c r="C21" s="460"/>
      <c r="D21" s="460"/>
      <c r="E21" s="460"/>
      <c r="F21" s="460"/>
      <c r="G21" s="460"/>
      <c r="H21" s="460"/>
    </row>
    <row r="22" spans="2:8">
      <c r="B22" s="460"/>
      <c r="C22" s="460"/>
      <c r="D22" s="460"/>
      <c r="E22" s="460"/>
      <c r="F22" s="460"/>
      <c r="G22" s="460"/>
      <c r="H22" s="460"/>
    </row>
    <row r="23" spans="2:8">
      <c r="B23" s="460"/>
      <c r="C23" s="460"/>
      <c r="D23" s="460"/>
      <c r="E23" s="460"/>
      <c r="F23" s="460"/>
      <c r="G23" s="460"/>
      <c r="H23" s="460"/>
    </row>
    <row r="24" spans="2:8">
      <c r="B24" s="460"/>
      <c r="C24" s="460"/>
      <c r="D24" s="460"/>
      <c r="E24" s="460"/>
      <c r="F24" s="460"/>
      <c r="G24" s="460"/>
      <c r="H24" s="460"/>
    </row>
    <row r="25" spans="2:8">
      <c r="B25" s="460"/>
      <c r="C25" s="460"/>
      <c r="D25" s="460"/>
      <c r="E25" s="460"/>
      <c r="F25" s="460"/>
      <c r="G25" s="460"/>
      <c r="H25" s="460"/>
    </row>
    <row r="26" spans="2:8">
      <c r="B26" s="460"/>
      <c r="C26" s="460"/>
      <c r="D26" s="460"/>
      <c r="E26" s="460"/>
      <c r="F26" s="460"/>
      <c r="G26" s="460"/>
      <c r="H26" s="460"/>
    </row>
    <row r="27" spans="2:8">
      <c r="B27" s="460"/>
      <c r="C27" s="460"/>
      <c r="D27" s="460"/>
      <c r="E27" s="460"/>
      <c r="F27" s="460"/>
      <c r="G27" s="460"/>
      <c r="H27" s="460"/>
    </row>
    <row r="28" spans="2:8">
      <c r="B28" s="460"/>
      <c r="C28" s="460"/>
      <c r="D28" s="460"/>
      <c r="E28" s="460"/>
      <c r="F28" s="460"/>
      <c r="G28" s="460"/>
      <c r="H28" s="460"/>
    </row>
    <row r="29" spans="2:8">
      <c r="B29" s="460"/>
      <c r="C29" s="460"/>
      <c r="D29" s="460"/>
      <c r="E29" s="460"/>
      <c r="F29" s="460"/>
      <c r="G29" s="460"/>
      <c r="H29" s="460"/>
    </row>
    <row r="30" spans="2:8">
      <c r="B30" s="460"/>
      <c r="C30" s="460"/>
      <c r="D30" s="460"/>
      <c r="E30" s="460"/>
      <c r="F30" s="460"/>
      <c r="G30" s="460"/>
      <c r="H30" s="460"/>
    </row>
    <row r="31" spans="2:8">
      <c r="B31" s="460"/>
      <c r="C31" s="460"/>
      <c r="D31" s="460"/>
      <c r="E31" s="460"/>
      <c r="F31" s="460"/>
      <c r="G31" s="460"/>
      <c r="H31" s="460"/>
    </row>
    <row r="32" spans="2:8">
      <c r="B32" s="460"/>
      <c r="C32" s="460"/>
      <c r="D32" s="460"/>
      <c r="E32" s="460"/>
      <c r="F32" s="460"/>
      <c r="G32" s="460"/>
      <c r="H32" s="460"/>
    </row>
    <row r="33" spans="2:8">
      <c r="B33" s="460"/>
      <c r="C33" s="460"/>
      <c r="D33" s="460"/>
      <c r="E33" s="460"/>
      <c r="F33" s="460"/>
      <c r="G33" s="460"/>
      <c r="H33" s="460"/>
    </row>
    <row r="34" spans="2:8">
      <c r="B34" s="460"/>
      <c r="C34" s="460"/>
      <c r="D34" s="460"/>
      <c r="E34" s="460"/>
      <c r="F34" s="460"/>
      <c r="G34" s="460"/>
      <c r="H34" s="460"/>
    </row>
    <row r="35" spans="2:8">
      <c r="B35" s="460"/>
      <c r="C35" s="460"/>
      <c r="D35" s="460"/>
      <c r="E35" s="460"/>
      <c r="F35" s="460"/>
      <c r="G35" s="460"/>
      <c r="H35" s="460"/>
    </row>
    <row r="36" spans="2:8">
      <c r="B36" s="460"/>
      <c r="C36" s="460"/>
      <c r="D36" s="460"/>
      <c r="E36" s="460"/>
      <c r="F36" s="460"/>
      <c r="G36" s="460"/>
      <c r="H36" s="460"/>
    </row>
    <row r="37" spans="2:8">
      <c r="B37" s="460"/>
      <c r="C37" s="460"/>
      <c r="D37" s="460"/>
      <c r="E37" s="460"/>
      <c r="F37" s="460"/>
      <c r="G37" s="460"/>
      <c r="H37" s="460"/>
    </row>
    <row r="38" spans="2:8">
      <c r="B38" s="460"/>
      <c r="C38" s="460"/>
      <c r="D38" s="460"/>
      <c r="E38" s="460"/>
      <c r="F38" s="460"/>
      <c r="G38" s="460"/>
      <c r="H38" s="460"/>
    </row>
    <row r="39" spans="2:8" ht="142.94999999999999" customHeight="1">
      <c r="B39" s="460"/>
      <c r="C39" s="460"/>
      <c r="D39" s="460"/>
      <c r="E39" s="460"/>
      <c r="F39" s="460"/>
      <c r="G39" s="460"/>
      <c r="H39" s="460"/>
    </row>
  </sheetData>
  <mergeCells count="1">
    <mergeCell ref="B2:H39"/>
  </mergeCells>
  <phoneticPr fontId="11" type="noConversion"/>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5"/>
  <sheetViews>
    <sheetView view="pageLayout" zoomScale="85" zoomScaleNormal="100" zoomScalePageLayoutView="85" workbookViewId="0">
      <selection activeCell="B4" sqref="B4:D4"/>
    </sheetView>
  </sheetViews>
  <sheetFormatPr defaultColWidth="9.109375" defaultRowHeight="13.2"/>
  <cols>
    <col min="1" max="1" width="3.5546875" style="120" customWidth="1"/>
    <col min="2" max="2" width="16" style="113" customWidth="1"/>
    <col min="3" max="3" width="14" style="113" customWidth="1"/>
    <col min="4" max="4" width="19.88671875" style="113" customWidth="1"/>
    <col min="5" max="5" width="3.109375" style="123" bestFit="1" customWidth="1"/>
    <col min="6" max="6" width="7.109375" style="113" bestFit="1" customWidth="1"/>
    <col min="7" max="7" width="2.109375" style="113" bestFit="1" customWidth="1"/>
    <col min="8" max="8" width="9.109375" style="113" bestFit="1" customWidth="1"/>
    <col min="9" max="9" width="12.5546875" style="113" bestFit="1" customWidth="1"/>
    <col min="10" max="11" width="0" style="113" hidden="1" customWidth="1"/>
    <col min="12" max="16384" width="9.109375" style="113"/>
  </cols>
  <sheetData>
    <row r="1" spans="1:11" ht="20.399999999999999">
      <c r="A1" s="98" t="s">
        <v>57</v>
      </c>
      <c r="B1" s="477" t="s">
        <v>58</v>
      </c>
      <c r="C1" s="477"/>
      <c r="D1" s="477"/>
      <c r="E1" s="138" t="s">
        <v>59</v>
      </c>
      <c r="F1" s="138" t="s">
        <v>60</v>
      </c>
      <c r="G1" s="138"/>
      <c r="H1" s="138" t="s">
        <v>61</v>
      </c>
      <c r="I1" s="50" t="s">
        <v>62</v>
      </c>
      <c r="J1" s="138" t="s">
        <v>61</v>
      </c>
      <c r="K1" s="50" t="s">
        <v>62</v>
      </c>
    </row>
    <row r="2" spans="1:11" ht="28.5" customHeight="1">
      <c r="A2" s="494" t="s">
        <v>103</v>
      </c>
      <c r="B2" s="494"/>
      <c r="C2" s="494"/>
      <c r="D2" s="494"/>
      <c r="E2" s="494"/>
      <c r="F2" s="494"/>
      <c r="G2" s="494"/>
      <c r="H2" s="494"/>
      <c r="I2" s="494"/>
      <c r="J2" s="138"/>
      <c r="K2" s="50"/>
    </row>
    <row r="3" spans="1:11">
      <c r="A3" s="104"/>
      <c r="B3" s="142"/>
      <c r="C3" s="142"/>
      <c r="D3" s="142"/>
      <c r="E3" s="34"/>
      <c r="F3" s="111"/>
      <c r="G3" s="141"/>
      <c r="H3" s="111"/>
      <c r="I3" s="111"/>
      <c r="J3" s="138"/>
      <c r="K3" s="50"/>
    </row>
    <row r="4" spans="1:11" ht="335.25" customHeight="1">
      <c r="A4" s="104" t="s">
        <v>43</v>
      </c>
      <c r="B4" s="459" t="s">
        <v>127</v>
      </c>
      <c r="C4" s="459"/>
      <c r="D4" s="459"/>
      <c r="E4" s="47"/>
      <c r="F4" s="47"/>
      <c r="G4" s="47"/>
      <c r="H4" s="126"/>
      <c r="I4" s="126"/>
    </row>
    <row r="5" spans="1:11">
      <c r="A5" s="104"/>
      <c r="B5" s="459" t="s">
        <v>118</v>
      </c>
      <c r="C5" s="459"/>
      <c r="D5" s="459"/>
      <c r="E5" s="32"/>
      <c r="F5" s="32"/>
      <c r="G5" s="32"/>
      <c r="H5" s="41"/>
      <c r="I5" s="41"/>
    </row>
    <row r="6" spans="1:11">
      <c r="A6" s="104"/>
      <c r="B6" s="137"/>
      <c r="C6" s="137" t="s">
        <v>122</v>
      </c>
      <c r="D6" s="137" t="s">
        <v>114</v>
      </c>
      <c r="E6" s="32"/>
      <c r="F6" s="32"/>
      <c r="G6" s="32"/>
      <c r="H6" s="41"/>
      <c r="I6" s="41"/>
    </row>
    <row r="7" spans="1:11">
      <c r="A7" s="104"/>
      <c r="B7" s="127" t="s">
        <v>121</v>
      </c>
      <c r="C7" s="137">
        <v>150</v>
      </c>
      <c r="D7" s="137">
        <v>1</v>
      </c>
      <c r="E7" s="32" t="s">
        <v>107</v>
      </c>
      <c r="F7" s="35">
        <f>(((0.12*0.12)-(0.107*0.107))*(C7/1000))*D7*7800</f>
        <v>3.4526700000000003</v>
      </c>
      <c r="G7" s="32"/>
      <c r="H7" s="41"/>
      <c r="I7" s="41"/>
    </row>
    <row r="8" spans="1:11">
      <c r="A8" s="104"/>
      <c r="B8" s="127" t="s">
        <v>121</v>
      </c>
      <c r="C8" s="137">
        <v>200</v>
      </c>
      <c r="D8" s="137">
        <v>1</v>
      </c>
      <c r="E8" s="32" t="s">
        <v>107</v>
      </c>
      <c r="F8" s="35">
        <f t="shared" ref="F8:F12" si="0">(((0.12*0.12)-(0.107*0.107))*(C8/1000))*D8*7800</f>
        <v>4.6035600000000008</v>
      </c>
      <c r="G8" s="32"/>
      <c r="H8" s="41"/>
      <c r="I8" s="41"/>
    </row>
    <row r="9" spans="1:11">
      <c r="A9" s="104"/>
      <c r="B9" s="127" t="s">
        <v>121</v>
      </c>
      <c r="C9" s="137">
        <v>700</v>
      </c>
      <c r="D9" s="137">
        <v>2</v>
      </c>
      <c r="E9" s="32" t="s">
        <v>107</v>
      </c>
      <c r="F9" s="35">
        <f t="shared" si="0"/>
        <v>32.224920000000004</v>
      </c>
      <c r="G9" s="32"/>
      <c r="H9" s="41"/>
      <c r="I9" s="41"/>
    </row>
    <row r="10" spans="1:11">
      <c r="A10" s="104"/>
      <c r="B10" s="127" t="s">
        <v>121</v>
      </c>
      <c r="C10" s="137">
        <v>350</v>
      </c>
      <c r="D10" s="137">
        <v>4</v>
      </c>
      <c r="E10" s="32" t="s">
        <v>107</v>
      </c>
      <c r="F10" s="35">
        <f t="shared" si="0"/>
        <v>32.224920000000004</v>
      </c>
      <c r="G10" s="32"/>
      <c r="H10" s="41"/>
      <c r="I10" s="41"/>
    </row>
    <row r="11" spans="1:11">
      <c r="A11" s="104"/>
      <c r="B11" s="127" t="s">
        <v>121</v>
      </c>
      <c r="C11" s="137">
        <v>450</v>
      </c>
      <c r="D11" s="137">
        <v>4</v>
      </c>
      <c r="E11" s="32" t="s">
        <v>107</v>
      </c>
      <c r="F11" s="35">
        <f t="shared" si="0"/>
        <v>41.432040000000008</v>
      </c>
      <c r="G11" s="32"/>
      <c r="H11" s="41"/>
      <c r="I11" s="41"/>
    </row>
    <row r="12" spans="1:11">
      <c r="A12" s="104"/>
      <c r="B12" s="127" t="s">
        <v>121</v>
      </c>
      <c r="C12" s="137">
        <v>850</v>
      </c>
      <c r="D12" s="137">
        <v>6</v>
      </c>
      <c r="E12" s="32" t="s">
        <v>107</v>
      </c>
      <c r="F12" s="35">
        <f t="shared" si="0"/>
        <v>117.39078000000002</v>
      </c>
      <c r="G12" s="32"/>
      <c r="H12" s="41"/>
      <c r="I12" s="41"/>
    </row>
    <row r="13" spans="1:11">
      <c r="A13" s="104"/>
      <c r="B13" s="127"/>
      <c r="C13" s="137"/>
      <c r="D13" s="137"/>
      <c r="E13" s="32"/>
      <c r="F13" s="35">
        <f>SUM(F7:F12)</f>
        <v>231.32889000000006</v>
      </c>
      <c r="G13" s="32" t="s">
        <v>3</v>
      </c>
      <c r="H13" s="41">
        <v>35</v>
      </c>
      <c r="I13" s="41">
        <f>F13*H13</f>
        <v>8096.5111500000021</v>
      </c>
    </row>
    <row r="14" spans="1:11">
      <c r="A14" s="104"/>
      <c r="B14" s="459" t="s">
        <v>119</v>
      </c>
      <c r="C14" s="459"/>
      <c r="D14" s="459"/>
      <c r="E14" s="32"/>
      <c r="F14" s="35"/>
      <c r="G14" s="32"/>
      <c r="H14" s="41"/>
      <c r="I14" s="41"/>
    </row>
    <row r="15" spans="1:11">
      <c r="A15" s="104"/>
      <c r="B15" s="137"/>
      <c r="C15" s="137" t="s">
        <v>122</v>
      </c>
      <c r="D15" s="137" t="s">
        <v>114</v>
      </c>
      <c r="E15" s="32"/>
      <c r="F15" s="35"/>
      <c r="G15" s="32"/>
      <c r="H15" s="41"/>
      <c r="I15" s="41"/>
    </row>
    <row r="16" spans="1:11">
      <c r="A16" s="104"/>
      <c r="B16" s="127" t="s">
        <v>123</v>
      </c>
      <c r="C16" s="137">
        <v>500</v>
      </c>
      <c r="D16" s="137">
        <v>2</v>
      </c>
      <c r="E16" s="32" t="s">
        <v>107</v>
      </c>
      <c r="F16" s="35">
        <f>(((0.2*0.12)-(0.188*0.114))*(C16/1000))*D16*7800</f>
        <v>20.030400000000007</v>
      </c>
      <c r="G16" s="32"/>
      <c r="H16" s="41"/>
      <c r="I16" s="41"/>
    </row>
    <row r="17" spans="1:9">
      <c r="A17" s="104"/>
      <c r="B17" s="127" t="s">
        <v>123</v>
      </c>
      <c r="C17" s="137">
        <v>900</v>
      </c>
      <c r="D17" s="137">
        <v>3</v>
      </c>
      <c r="E17" s="32" t="s">
        <v>107</v>
      </c>
      <c r="F17" s="35">
        <f t="shared" ref="F17:F20" si="1">(((0.2*0.12)-(0.188*0.114))*(C17/1000))*D17*7800</f>
        <v>54.082080000000012</v>
      </c>
      <c r="G17" s="32"/>
      <c r="H17" s="41"/>
      <c r="I17" s="41"/>
    </row>
    <row r="18" spans="1:9">
      <c r="A18" s="104"/>
      <c r="B18" s="127" t="s">
        <v>123</v>
      </c>
      <c r="C18" s="137">
        <v>1200</v>
      </c>
      <c r="D18" s="137">
        <v>6</v>
      </c>
      <c r="E18" s="32" t="s">
        <v>107</v>
      </c>
      <c r="F18" s="35">
        <f t="shared" si="1"/>
        <v>144.21888000000004</v>
      </c>
      <c r="G18" s="32"/>
      <c r="H18" s="41"/>
      <c r="I18" s="41"/>
    </row>
    <row r="19" spans="1:9">
      <c r="A19" s="104"/>
      <c r="B19" s="127" t="s">
        <v>123</v>
      </c>
      <c r="C19" s="137">
        <v>2400</v>
      </c>
      <c r="D19" s="137">
        <v>3</v>
      </c>
      <c r="E19" s="32" t="s">
        <v>107</v>
      </c>
      <c r="F19" s="35">
        <f t="shared" si="1"/>
        <v>144.21888000000004</v>
      </c>
      <c r="G19" s="32"/>
      <c r="H19" s="41"/>
      <c r="I19" s="41"/>
    </row>
    <row r="20" spans="1:9">
      <c r="A20" s="104"/>
      <c r="B20" s="127" t="s">
        <v>123</v>
      </c>
      <c r="C20" s="137">
        <v>2700</v>
      </c>
      <c r="D20" s="137">
        <v>1</v>
      </c>
      <c r="E20" s="32" t="s">
        <v>107</v>
      </c>
      <c r="F20" s="35">
        <f t="shared" si="1"/>
        <v>54.082080000000019</v>
      </c>
      <c r="G20" s="32"/>
      <c r="H20" s="41"/>
      <c r="I20" s="41"/>
    </row>
    <row r="21" spans="1:9">
      <c r="A21" s="104"/>
      <c r="B21" s="137"/>
      <c r="C21" s="127"/>
      <c r="D21" s="127"/>
      <c r="E21" s="32"/>
      <c r="F21" s="35">
        <f>SUM(F16:F20)</f>
        <v>416.63232000000016</v>
      </c>
      <c r="G21" s="32" t="s">
        <v>3</v>
      </c>
      <c r="H21" s="41">
        <v>35</v>
      </c>
      <c r="I21" s="41">
        <f>F21*H21</f>
        <v>14582.131200000005</v>
      </c>
    </row>
    <row r="22" spans="1:9">
      <c r="A22" s="104"/>
      <c r="B22" s="459" t="s">
        <v>120</v>
      </c>
      <c r="C22" s="459"/>
      <c r="D22" s="459"/>
      <c r="E22" s="32"/>
      <c r="F22" s="35"/>
      <c r="G22" s="32"/>
      <c r="H22" s="41"/>
      <c r="I22" s="41"/>
    </row>
    <row r="23" spans="1:9">
      <c r="A23" s="104"/>
      <c r="B23" s="137"/>
      <c r="C23" s="137" t="s">
        <v>122</v>
      </c>
      <c r="D23" s="137"/>
      <c r="E23" s="32"/>
      <c r="F23" s="35"/>
      <c r="G23" s="32"/>
      <c r="H23" s="41"/>
      <c r="I23" s="41"/>
    </row>
    <row r="24" spans="1:9">
      <c r="A24" s="104"/>
      <c r="B24" s="127" t="s">
        <v>124</v>
      </c>
      <c r="C24" s="137">
        <v>3</v>
      </c>
      <c r="D24" s="137"/>
      <c r="E24" s="32" t="s">
        <v>107</v>
      </c>
      <c r="F24" s="35">
        <f>(((0.02*0.03)-(0.0197*0.027))*(2.5+2.52+3.56+3.97+3.97+6.3+7.45+7.59))*7800</f>
        <v>20.110474799999995</v>
      </c>
      <c r="G24" s="32" t="s">
        <v>3</v>
      </c>
      <c r="H24" s="41">
        <v>35</v>
      </c>
      <c r="I24" s="41">
        <f>F24*H24</f>
        <v>703.86661799999979</v>
      </c>
    </row>
    <row r="25" spans="1:9">
      <c r="A25" s="104"/>
      <c r="B25" s="127"/>
      <c r="C25" s="137"/>
      <c r="D25" s="137"/>
      <c r="E25" s="32"/>
      <c r="F25" s="35"/>
      <c r="G25" s="32"/>
      <c r="H25" s="41"/>
      <c r="I25" s="41"/>
    </row>
    <row r="26" spans="1:9">
      <c r="A26" s="104"/>
      <c r="B26" s="127"/>
      <c r="C26" s="137"/>
      <c r="D26" s="30" t="s">
        <v>125</v>
      </c>
      <c r="E26" s="32"/>
      <c r="F26" s="35"/>
      <c r="G26" s="32"/>
      <c r="H26" s="41"/>
      <c r="I26" s="41">
        <f>SUM(I4:I25)</f>
        <v>23382.508968000009</v>
      </c>
    </row>
    <row r="27" spans="1:9">
      <c r="A27" s="104"/>
      <c r="B27" s="140"/>
      <c r="C27" s="130"/>
      <c r="D27" s="125"/>
      <c r="E27" s="141"/>
      <c r="F27" s="128"/>
    </row>
    <row r="28" spans="1:9">
      <c r="A28" s="104"/>
      <c r="B28" s="140"/>
      <c r="C28" s="130"/>
      <c r="D28" s="125"/>
      <c r="E28" s="141"/>
      <c r="F28" s="128"/>
    </row>
    <row r="29" spans="1:9" ht="196.5" customHeight="1">
      <c r="A29" s="104" t="s">
        <v>44</v>
      </c>
      <c r="B29" s="459" t="s">
        <v>129</v>
      </c>
      <c r="C29" s="459"/>
      <c r="D29" s="459"/>
      <c r="E29" s="141"/>
      <c r="F29" s="128"/>
      <c r="G29" s="128"/>
      <c r="H29" s="128"/>
      <c r="I29" s="128"/>
    </row>
    <row r="30" spans="1:9" ht="12.75" customHeight="1">
      <c r="A30" s="104"/>
      <c r="B30" s="459" t="s">
        <v>126</v>
      </c>
      <c r="C30" s="459"/>
      <c r="D30" s="459"/>
      <c r="E30" s="32"/>
      <c r="F30" s="35"/>
      <c r="G30" s="128"/>
      <c r="H30" s="128"/>
      <c r="I30" s="128"/>
    </row>
    <row r="31" spans="1:9">
      <c r="A31" s="104"/>
      <c r="B31" s="137"/>
      <c r="C31" s="137" t="s">
        <v>128</v>
      </c>
      <c r="D31" s="137" t="s">
        <v>130</v>
      </c>
      <c r="E31" s="32"/>
      <c r="F31" s="35"/>
      <c r="G31" s="128"/>
      <c r="H31" s="128"/>
      <c r="I31" s="128"/>
    </row>
    <row r="32" spans="1:9">
      <c r="A32" s="104"/>
      <c r="B32" s="127" t="s">
        <v>131</v>
      </c>
      <c r="C32" s="137">
        <v>200</v>
      </c>
      <c r="D32" s="144">
        <f>1.2*2+(0.1*2)/2</f>
        <v>2.5</v>
      </c>
      <c r="E32" s="32" t="s">
        <v>54</v>
      </c>
      <c r="F32" s="35">
        <f>C32/100</f>
        <v>2</v>
      </c>
      <c r="G32" s="32" t="s">
        <v>3</v>
      </c>
      <c r="H32" s="128">
        <v>600</v>
      </c>
      <c r="I32" s="128">
        <f>PRODUCT(F32:H32)</f>
        <v>1200</v>
      </c>
    </row>
    <row r="33" spans="1:9">
      <c r="A33" s="104"/>
      <c r="B33" s="127" t="s">
        <v>134</v>
      </c>
      <c r="C33" s="137">
        <v>290</v>
      </c>
      <c r="D33" s="144">
        <f>1*2.9+(0.2*2.9)/2</f>
        <v>3.19</v>
      </c>
      <c r="E33" s="32" t="s">
        <v>54</v>
      </c>
      <c r="F33" s="35">
        <f>C33/100</f>
        <v>2.9</v>
      </c>
      <c r="G33" s="32" t="s">
        <v>3</v>
      </c>
      <c r="H33" s="128">
        <v>600</v>
      </c>
      <c r="I33" s="128">
        <f>PRODUCT(F33:H33)</f>
        <v>1740</v>
      </c>
    </row>
    <row r="34" spans="1:9">
      <c r="A34" s="104"/>
      <c r="B34" s="127" t="s">
        <v>132</v>
      </c>
      <c r="C34" s="137">
        <v>125</v>
      </c>
      <c r="D34" s="144">
        <f>1.75*1.25</f>
        <v>2.1875</v>
      </c>
      <c r="E34" s="32" t="s">
        <v>54</v>
      </c>
      <c r="F34" s="35">
        <f>C34/100</f>
        <v>1.25</v>
      </c>
      <c r="G34" s="32" t="s">
        <v>3</v>
      </c>
      <c r="H34" s="128">
        <v>650</v>
      </c>
      <c r="I34" s="128">
        <f>PRODUCT(F34:H34)</f>
        <v>812.5</v>
      </c>
    </row>
    <row r="35" spans="1:9">
      <c r="A35" s="104"/>
      <c r="B35" s="127" t="s">
        <v>133</v>
      </c>
      <c r="C35" s="137">
        <v>155</v>
      </c>
      <c r="D35" s="144">
        <f>1.75*1.55</f>
        <v>2.7124999999999999</v>
      </c>
      <c r="E35" s="32" t="s">
        <v>54</v>
      </c>
      <c r="F35" s="35">
        <f>C35/100</f>
        <v>1.55</v>
      </c>
      <c r="G35" s="32" t="s">
        <v>3</v>
      </c>
      <c r="H35" s="128">
        <v>650</v>
      </c>
      <c r="I35" s="128">
        <f>PRODUCT(F35:H35)</f>
        <v>1007.5</v>
      </c>
    </row>
    <row r="36" spans="1:9">
      <c r="A36" s="104"/>
      <c r="B36" s="127" t="s">
        <v>133</v>
      </c>
      <c r="C36" s="137">
        <v>300</v>
      </c>
      <c r="D36" s="144">
        <f>1.3*3+(3*0.45)/2</f>
        <v>4.5750000000000002</v>
      </c>
      <c r="E36" s="32" t="s">
        <v>54</v>
      </c>
      <c r="F36" s="35">
        <f>C36/100</f>
        <v>3</v>
      </c>
      <c r="G36" s="32" t="s">
        <v>3</v>
      </c>
      <c r="H36" s="128">
        <v>650</v>
      </c>
      <c r="I36" s="128">
        <f>PRODUCT(F36:H36)</f>
        <v>1950</v>
      </c>
    </row>
    <row r="37" spans="1:9">
      <c r="A37" s="104"/>
      <c r="B37" s="127"/>
      <c r="C37" s="137" t="s">
        <v>64</v>
      </c>
      <c r="D37" s="144">
        <f>SUM(D32:D36)</f>
        <v>15.164999999999999</v>
      </c>
      <c r="E37" s="32"/>
      <c r="F37" s="35"/>
      <c r="G37" s="32"/>
      <c r="H37" s="128"/>
      <c r="I37" s="128"/>
    </row>
    <row r="38" spans="1:9">
      <c r="A38" s="104"/>
      <c r="B38" s="459" t="s">
        <v>135</v>
      </c>
      <c r="C38" s="459"/>
      <c r="D38" s="459"/>
      <c r="E38" s="32" t="s">
        <v>54</v>
      </c>
      <c r="F38" s="128">
        <f>SUM(F32:F36)</f>
        <v>10.7</v>
      </c>
      <c r="G38" s="32" t="s">
        <v>3</v>
      </c>
      <c r="H38" s="128">
        <v>150</v>
      </c>
      <c r="I38" s="128">
        <f>PRODUCT(F38:H38)</f>
        <v>1605</v>
      </c>
    </row>
    <row r="39" spans="1:9">
      <c r="A39" s="104"/>
      <c r="B39" s="140"/>
      <c r="C39" s="137"/>
      <c r="D39" s="144"/>
      <c r="E39" s="141"/>
      <c r="F39" s="111"/>
      <c r="G39" s="141"/>
      <c r="H39" s="111"/>
      <c r="I39" s="111"/>
    </row>
    <row r="40" spans="1:9" ht="139.5" customHeight="1">
      <c r="A40" s="104" t="s">
        <v>45</v>
      </c>
      <c r="B40" s="459" t="s">
        <v>136</v>
      </c>
      <c r="C40" s="459"/>
      <c r="D40" s="459"/>
      <c r="E40" s="113"/>
    </row>
    <row r="41" spans="1:9" ht="12.75" customHeight="1">
      <c r="A41" s="104"/>
      <c r="B41" s="497" t="s">
        <v>137</v>
      </c>
      <c r="C41" s="497"/>
      <c r="D41" s="145">
        <v>11.31</v>
      </c>
      <c r="E41" s="32" t="s">
        <v>107</v>
      </c>
      <c r="F41" s="35">
        <f>D41*35</f>
        <v>395.85</v>
      </c>
      <c r="G41" s="32" t="s">
        <v>3</v>
      </c>
      <c r="H41" s="128">
        <v>35</v>
      </c>
      <c r="I41" s="128">
        <f>PRODUCT(F41:H41)</f>
        <v>13854.75</v>
      </c>
    </row>
    <row r="42" spans="1:9">
      <c r="A42" s="104"/>
      <c r="B42" s="143"/>
      <c r="C42" s="143"/>
      <c r="D42" s="143"/>
      <c r="E42" s="113"/>
    </row>
    <row r="43" spans="1:9" ht="179.25" customHeight="1">
      <c r="A43" s="104" t="s">
        <v>46</v>
      </c>
      <c r="B43" s="496" t="s">
        <v>144</v>
      </c>
      <c r="C43" s="496"/>
      <c r="D43" s="496"/>
      <c r="E43" s="39"/>
      <c r="F43" s="146"/>
      <c r="G43" s="39"/>
      <c r="H43" s="37"/>
      <c r="I43" s="37"/>
    </row>
    <row r="44" spans="1:9">
      <c r="A44" s="104"/>
      <c r="B44" s="139"/>
      <c r="C44" s="139"/>
      <c r="D44" s="139" t="s">
        <v>139</v>
      </c>
      <c r="E44" s="39" t="s">
        <v>138</v>
      </c>
      <c r="F44" s="146">
        <f>1.2*2.15*0.6</f>
        <v>1.5479999999999998</v>
      </c>
      <c r="G44" s="39" t="s">
        <v>3</v>
      </c>
      <c r="H44" s="37">
        <v>1000</v>
      </c>
      <c r="I44" s="37">
        <f t="shared" ref="I44" si="2">PRODUCT(F44,H44)</f>
        <v>1547.9999999999998</v>
      </c>
    </row>
    <row r="45" spans="1:9">
      <c r="A45" s="104"/>
      <c r="B45" s="139"/>
      <c r="C45" s="139"/>
      <c r="D45" s="139" t="s">
        <v>140</v>
      </c>
      <c r="E45" s="39" t="s">
        <v>91</v>
      </c>
      <c r="F45" s="146">
        <f>1.2*2.15*0.6</f>
        <v>1.5479999999999998</v>
      </c>
      <c r="G45" s="39" t="s">
        <v>3</v>
      </c>
      <c r="H45" s="37">
        <v>200</v>
      </c>
      <c r="I45" s="37">
        <f t="shared" ref="I45" si="3">PRODUCT(F45,H45)</f>
        <v>309.59999999999997</v>
      </c>
    </row>
    <row r="46" spans="1:9" ht="26.4">
      <c r="A46" s="104"/>
      <c r="B46" s="139"/>
      <c r="C46" s="139"/>
      <c r="D46" s="139" t="s">
        <v>141</v>
      </c>
      <c r="E46" s="39" t="s">
        <v>91</v>
      </c>
      <c r="F46" s="146">
        <f>1.2*2.15*0.6</f>
        <v>1.5479999999999998</v>
      </c>
      <c r="G46" s="39" t="s">
        <v>3</v>
      </c>
      <c r="H46" s="37">
        <v>1000</v>
      </c>
      <c r="I46" s="37">
        <f t="shared" ref="I46" si="4">PRODUCT(F46,H46)</f>
        <v>1547.9999999999998</v>
      </c>
    </row>
    <row r="47" spans="1:9" ht="26.4">
      <c r="A47" s="104"/>
      <c r="B47" s="139"/>
      <c r="C47" s="139"/>
      <c r="D47" s="139" t="s">
        <v>142</v>
      </c>
      <c r="E47" s="39" t="s">
        <v>91</v>
      </c>
      <c r="F47" s="146">
        <f>1.2*2.15*0.6</f>
        <v>1.5479999999999998</v>
      </c>
      <c r="G47" s="39" t="s">
        <v>3</v>
      </c>
      <c r="H47" s="37">
        <v>1000</v>
      </c>
      <c r="I47" s="37">
        <f t="shared" ref="I47" si="5">PRODUCT(F47,H47)</f>
        <v>1547.9999999999998</v>
      </c>
    </row>
    <row r="48" spans="1:9">
      <c r="A48" s="104"/>
      <c r="B48" s="139"/>
      <c r="C48" s="139"/>
      <c r="D48" s="139" t="s">
        <v>143</v>
      </c>
      <c r="E48" s="39" t="s">
        <v>9</v>
      </c>
      <c r="F48" s="40">
        <v>1</v>
      </c>
      <c r="G48" s="39" t="s">
        <v>3</v>
      </c>
      <c r="H48" s="37">
        <v>6500</v>
      </c>
      <c r="I48" s="37">
        <f t="shared" ref="I48" si="6">PRODUCT(F48,H48)</f>
        <v>6500</v>
      </c>
    </row>
    <row r="49" spans="1:11">
      <c r="A49" s="104"/>
      <c r="B49" s="51"/>
      <c r="C49" s="51"/>
      <c r="D49" s="51"/>
      <c r="E49" s="39"/>
      <c r="F49" s="40"/>
      <c r="G49" s="39"/>
      <c r="H49" s="37"/>
      <c r="I49" s="37"/>
    </row>
    <row r="50" spans="1:11">
      <c r="A50" s="104"/>
      <c r="B50" s="143"/>
      <c r="C50" s="143"/>
      <c r="D50" s="143"/>
      <c r="E50" s="141"/>
      <c r="F50" s="111"/>
      <c r="G50" s="141"/>
      <c r="H50" s="111"/>
      <c r="I50" s="111"/>
    </row>
    <row r="51" spans="1:11">
      <c r="A51" s="104"/>
      <c r="B51" s="143"/>
      <c r="C51" s="143"/>
      <c r="D51" s="143"/>
      <c r="E51" s="141"/>
      <c r="F51" s="111"/>
      <c r="G51" s="141"/>
      <c r="H51" s="111"/>
      <c r="I51" s="111"/>
    </row>
    <row r="52" spans="1:11">
      <c r="A52" s="119"/>
      <c r="B52" s="64"/>
      <c r="C52" s="67"/>
      <c r="D52" s="67"/>
      <c r="E52" s="68"/>
      <c r="F52" s="114"/>
      <c r="G52" s="114"/>
      <c r="H52" s="116"/>
      <c r="I52" s="116"/>
      <c r="J52" s="75"/>
      <c r="K52" s="75"/>
    </row>
    <row r="53" spans="1:11">
      <c r="A53" s="118"/>
      <c r="B53" s="473" t="s">
        <v>100</v>
      </c>
      <c r="C53" s="473"/>
      <c r="D53" s="473"/>
      <c r="E53" s="473"/>
      <c r="F53" s="115"/>
      <c r="G53" s="115"/>
      <c r="H53" s="121"/>
      <c r="I53" s="78">
        <f>SUM(I25:I41)</f>
        <v>45552.258968000009</v>
      </c>
    </row>
    <row r="54" spans="1:11">
      <c r="H54" s="116"/>
      <c r="I54" s="116"/>
    </row>
    <row r="55" spans="1:11">
      <c r="B55" s="142"/>
      <c r="C55" s="142"/>
      <c r="D55" s="142"/>
      <c r="E55" s="142"/>
      <c r="F55" s="142"/>
      <c r="G55" s="142"/>
      <c r="H55" s="142"/>
      <c r="I55" s="142"/>
    </row>
    <row r="56" spans="1:11">
      <c r="B56" s="142"/>
      <c r="C56" s="142"/>
      <c r="D56" s="142"/>
      <c r="E56" s="142"/>
      <c r="F56" s="142"/>
      <c r="G56" s="142"/>
      <c r="H56" s="142"/>
      <c r="I56" s="142"/>
    </row>
    <row r="57" spans="1:11">
      <c r="B57" s="142"/>
      <c r="C57" s="142"/>
      <c r="D57" s="142"/>
      <c r="E57" s="142"/>
      <c r="F57" s="142"/>
      <c r="G57" s="142"/>
      <c r="H57" s="142"/>
      <c r="I57" s="142"/>
    </row>
    <row r="58" spans="1:11">
      <c r="B58" s="142"/>
      <c r="C58" s="142"/>
      <c r="D58" s="142"/>
      <c r="E58" s="142"/>
      <c r="F58" s="142"/>
      <c r="G58" s="142"/>
      <c r="H58" s="142"/>
      <c r="I58" s="142"/>
    </row>
    <row r="59" spans="1:11">
      <c r="B59" s="142"/>
      <c r="C59" s="142"/>
      <c r="D59" s="142"/>
      <c r="E59" s="142"/>
      <c r="F59" s="142"/>
      <c r="G59" s="142"/>
      <c r="H59" s="142"/>
      <c r="I59" s="142"/>
    </row>
    <row r="60" spans="1:11">
      <c r="B60" s="142"/>
      <c r="C60" s="142"/>
      <c r="D60" s="142"/>
      <c r="E60" s="142"/>
      <c r="F60" s="142"/>
      <c r="G60" s="142"/>
      <c r="H60" s="142"/>
      <c r="I60" s="142"/>
    </row>
    <row r="61" spans="1:11">
      <c r="B61"/>
      <c r="C61" s="108"/>
    </row>
    <row r="62" spans="1:11">
      <c r="B62"/>
      <c r="C62" s="108"/>
    </row>
    <row r="63" spans="1:11">
      <c r="B63"/>
      <c r="C63" s="108"/>
    </row>
    <row r="64" spans="1:11">
      <c r="B64"/>
      <c r="C64" s="108"/>
    </row>
    <row r="65" spans="2:3">
      <c r="B65"/>
      <c r="C65" s="108"/>
    </row>
    <row r="66" spans="2:3">
      <c r="B66"/>
      <c r="C66" s="108"/>
    </row>
    <row r="67" spans="2:3">
      <c r="B67"/>
      <c r="C67" s="108"/>
    </row>
    <row r="68" spans="2:3">
      <c r="B68"/>
      <c r="C68" s="108"/>
    </row>
    <row r="69" spans="2:3">
      <c r="B69"/>
      <c r="C69" s="108"/>
    </row>
    <row r="70" spans="2:3">
      <c r="B70"/>
      <c r="C70" s="108"/>
    </row>
    <row r="71" spans="2:3">
      <c r="B71"/>
      <c r="C71" s="108"/>
    </row>
    <row r="72" spans="2:3">
      <c r="B72"/>
      <c r="C72" s="108"/>
    </row>
    <row r="73" spans="2:3">
      <c r="B73"/>
      <c r="C73" s="108"/>
    </row>
    <row r="74" spans="2:3">
      <c r="B74"/>
      <c r="C74" s="108"/>
    </row>
    <row r="75" spans="2:3">
      <c r="B75"/>
      <c r="C75" s="108"/>
    </row>
    <row r="76" spans="2:3">
      <c r="B76"/>
      <c r="C76" s="108"/>
    </row>
    <row r="77" spans="2:3">
      <c r="B77"/>
      <c r="C77" s="108"/>
    </row>
    <row r="78" spans="2:3">
      <c r="B78"/>
      <c r="C78" s="108"/>
    </row>
    <row r="79" spans="2:3">
      <c r="B79"/>
      <c r="C79" s="108"/>
    </row>
    <row r="80" spans="2:3">
      <c r="B80"/>
      <c r="C80" s="108"/>
    </row>
    <row r="81" spans="2:3">
      <c r="B81"/>
      <c r="C81" s="108"/>
    </row>
    <row r="82" spans="2:3">
      <c r="B82"/>
      <c r="C82"/>
    </row>
    <row r="83" spans="2:3">
      <c r="B83"/>
      <c r="C83" s="108"/>
    </row>
    <row r="84" spans="2:3">
      <c r="B84"/>
      <c r="C84" s="108"/>
    </row>
    <row r="85" spans="2:3">
      <c r="B85"/>
      <c r="C85" s="108"/>
    </row>
    <row r="86" spans="2:3">
      <c r="B86"/>
      <c r="C86" s="108"/>
    </row>
    <row r="87" spans="2:3">
      <c r="B87"/>
      <c r="C87" s="108"/>
    </row>
    <row r="88" spans="2:3">
      <c r="B88"/>
      <c r="C88" s="108"/>
    </row>
    <row r="89" spans="2:3">
      <c r="B89"/>
      <c r="C89" s="108"/>
    </row>
    <row r="90" spans="2:3">
      <c r="B90"/>
      <c r="C90" s="108"/>
    </row>
    <row r="91" spans="2:3">
      <c r="B91"/>
      <c r="C91" s="108"/>
    </row>
    <row r="92" spans="2:3">
      <c r="B92"/>
      <c r="C92" s="108"/>
    </row>
    <row r="93" spans="2:3">
      <c r="B93"/>
      <c r="C93" s="108"/>
    </row>
    <row r="94" spans="2:3">
      <c r="B94"/>
      <c r="C94" s="108"/>
    </row>
    <row r="95" spans="2:3">
      <c r="B95"/>
      <c r="C95" s="108"/>
    </row>
    <row r="96" spans="2:3">
      <c r="B96"/>
      <c r="C96" s="108"/>
    </row>
    <row r="97" spans="2:3">
      <c r="B97"/>
      <c r="C97" s="108"/>
    </row>
    <row r="98" spans="2:3">
      <c r="B98"/>
      <c r="C98" s="108"/>
    </row>
    <row r="99" spans="2:3">
      <c r="B99"/>
      <c r="C99" s="108"/>
    </row>
    <row r="100" spans="2:3">
      <c r="B100"/>
      <c r="C100" s="108"/>
    </row>
    <row r="101" spans="2:3">
      <c r="B101"/>
      <c r="C101" s="108"/>
    </row>
    <row r="102" spans="2:3">
      <c r="B102"/>
      <c r="C102" s="108"/>
    </row>
    <row r="103" spans="2:3">
      <c r="B103"/>
      <c r="C103" s="108"/>
    </row>
    <row r="104" spans="2:3">
      <c r="B104"/>
      <c r="C104" s="108"/>
    </row>
    <row r="105" spans="2:3">
      <c r="B105"/>
      <c r="C105" s="108"/>
    </row>
  </sheetData>
  <mergeCells count="13">
    <mergeCell ref="B1:D1"/>
    <mergeCell ref="A2:I2"/>
    <mergeCell ref="B4:D4"/>
    <mergeCell ref="B40:D40"/>
    <mergeCell ref="B53:E53"/>
    <mergeCell ref="B29:D29"/>
    <mergeCell ref="B5:D5"/>
    <mergeCell ref="B14:D14"/>
    <mergeCell ref="B43:D43"/>
    <mergeCell ref="B22:D22"/>
    <mergeCell ref="B30:D30"/>
    <mergeCell ref="B38:D38"/>
    <mergeCell ref="B41:C41"/>
  </mergeCells>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oddHeader>
    <oddFooter>&amp;L&amp;"Tw Cen MT,Uobičajeno"&amp;A&amp;R&amp;"Tw Cen MT,Uobičajeno"&amp;P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I50"/>
  <sheetViews>
    <sheetView topLeftCell="A19" zoomScaleNormal="100" workbookViewId="0">
      <selection activeCell="I34" sqref="I34"/>
    </sheetView>
  </sheetViews>
  <sheetFormatPr defaultColWidth="9.109375" defaultRowHeight="13.2"/>
  <cols>
    <col min="1" max="1" width="3.6640625" style="53" customWidth="1"/>
    <col min="2" max="2" width="10.88671875" style="53" bestFit="1" customWidth="1"/>
    <col min="3" max="3" width="13.5546875" style="53" bestFit="1" customWidth="1"/>
    <col min="4" max="4" width="22.5546875" style="53" bestFit="1" customWidth="1"/>
    <col min="5" max="5" width="3.6640625" style="53" customWidth="1"/>
    <col min="6" max="6" width="7.88671875" style="79" customWidth="1"/>
    <col min="7" max="7" width="2" style="53" customWidth="1"/>
    <col min="8" max="8" width="8.6640625" style="150" customWidth="1"/>
    <col min="9" max="9" width="13.44140625" style="258" bestFit="1" customWidth="1"/>
    <col min="10" max="11" width="0" style="53" hidden="1" customWidth="1"/>
    <col min="12" max="16384" width="9.109375" style="53"/>
  </cols>
  <sheetData>
    <row r="1" spans="1:9" ht="20.399999999999999">
      <c r="A1" s="98" t="s">
        <v>57</v>
      </c>
      <c r="B1" s="477" t="s">
        <v>58</v>
      </c>
      <c r="C1" s="477"/>
      <c r="D1" s="477"/>
      <c r="E1" s="138" t="s">
        <v>59</v>
      </c>
      <c r="F1" s="138" t="s">
        <v>60</v>
      </c>
      <c r="G1" s="138"/>
      <c r="H1" s="149" t="s">
        <v>61</v>
      </c>
      <c r="I1" s="270" t="s">
        <v>62</v>
      </c>
    </row>
    <row r="2" spans="1:9" ht="26.25" customHeight="1">
      <c r="A2" s="494" t="s">
        <v>103</v>
      </c>
      <c r="B2" s="494"/>
      <c r="C2" s="494"/>
      <c r="D2" s="494"/>
      <c r="E2" s="494"/>
      <c r="F2" s="494"/>
      <c r="G2" s="494"/>
      <c r="H2" s="494"/>
      <c r="I2" s="494"/>
    </row>
    <row r="3" spans="1:9">
      <c r="A3" s="104"/>
      <c r="B3" s="142"/>
      <c r="C3" s="142"/>
      <c r="D3" s="142"/>
      <c r="E3" s="34"/>
      <c r="F3" s="111"/>
      <c r="G3" s="141"/>
      <c r="H3" s="129"/>
      <c r="I3" s="271"/>
    </row>
    <row r="4" spans="1:9" ht="383.25" customHeight="1">
      <c r="A4" s="104" t="s">
        <v>43</v>
      </c>
      <c r="B4" s="459" t="s">
        <v>127</v>
      </c>
      <c r="C4" s="459"/>
      <c r="D4" s="459"/>
      <c r="E4" s="47"/>
      <c r="F4" s="47"/>
      <c r="G4" s="47"/>
      <c r="H4" s="151"/>
      <c r="I4" s="273"/>
    </row>
    <row r="5" spans="1:9">
      <c r="A5" s="104"/>
      <c r="B5" s="459" t="s">
        <v>118</v>
      </c>
      <c r="C5" s="459"/>
      <c r="D5" s="459"/>
      <c r="E5" s="32"/>
      <c r="F5" s="32"/>
      <c r="G5" s="32"/>
      <c r="H5" s="152"/>
      <c r="I5" s="271"/>
    </row>
    <row r="6" spans="1:9">
      <c r="A6" s="104"/>
      <c r="B6" s="137"/>
      <c r="C6" s="137" t="s">
        <v>122</v>
      </c>
      <c r="D6" s="137" t="s">
        <v>114</v>
      </c>
      <c r="E6" s="32"/>
      <c r="F6" s="32"/>
      <c r="G6" s="32"/>
      <c r="H6" s="152"/>
      <c r="I6" s="271"/>
    </row>
    <row r="7" spans="1:9">
      <c r="A7" s="104"/>
      <c r="B7" s="127" t="s">
        <v>121</v>
      </c>
      <c r="C7" s="137">
        <v>150</v>
      </c>
      <c r="D7" s="137">
        <v>1</v>
      </c>
      <c r="E7" s="47" t="s">
        <v>107</v>
      </c>
      <c r="F7" s="277">
        <f t="shared" ref="F7:F11" si="0">((((0.12*0.12)-(0.107*0.107))*(C7/1000))*D7*7800)*1.15</f>
        <v>3.9705705</v>
      </c>
      <c r="G7" s="47"/>
      <c r="H7" s="151"/>
      <c r="I7" s="273"/>
    </row>
    <row r="8" spans="1:9">
      <c r="A8" s="104"/>
      <c r="B8" s="127" t="s">
        <v>121</v>
      </c>
      <c r="C8" s="137">
        <v>200</v>
      </c>
      <c r="D8" s="137">
        <v>1</v>
      </c>
      <c r="E8" s="47" t="s">
        <v>107</v>
      </c>
      <c r="F8" s="277">
        <f t="shared" si="0"/>
        <v>5.2940940000000003</v>
      </c>
      <c r="G8" s="47"/>
      <c r="H8" s="151"/>
      <c r="I8" s="273"/>
    </row>
    <row r="9" spans="1:9">
      <c r="A9" s="104"/>
      <c r="B9" s="127" t="s">
        <v>121</v>
      </c>
      <c r="C9" s="137">
        <v>700</v>
      </c>
      <c r="D9" s="137">
        <v>2</v>
      </c>
      <c r="E9" s="47" t="s">
        <v>107</v>
      </c>
      <c r="F9" s="277">
        <f t="shared" si="0"/>
        <v>37.058658000000001</v>
      </c>
      <c r="G9" s="47"/>
      <c r="H9" s="151"/>
      <c r="I9" s="273"/>
    </row>
    <row r="10" spans="1:9">
      <c r="A10" s="104"/>
      <c r="B10" s="127" t="s">
        <v>121</v>
      </c>
      <c r="C10" s="137">
        <v>350</v>
      </c>
      <c r="D10" s="137">
        <v>4</v>
      </c>
      <c r="E10" s="47" t="s">
        <v>107</v>
      </c>
      <c r="F10" s="277">
        <f>((((0.12*0.12)-(0.107*0.107))*(C10/1000))*D10*7800)*1.15</f>
        <v>37.058658000000001</v>
      </c>
      <c r="G10" s="47"/>
      <c r="H10" s="151"/>
      <c r="I10" s="273"/>
    </row>
    <row r="11" spans="1:9">
      <c r="A11" s="104"/>
      <c r="B11" s="127" t="s">
        <v>121</v>
      </c>
      <c r="C11" s="137">
        <v>450</v>
      </c>
      <c r="D11" s="137">
        <v>4</v>
      </c>
      <c r="E11" s="47" t="s">
        <v>107</v>
      </c>
      <c r="F11" s="277">
        <f t="shared" si="0"/>
        <v>47.646846000000004</v>
      </c>
      <c r="G11" s="47"/>
      <c r="H11" s="151"/>
      <c r="I11" s="273"/>
    </row>
    <row r="12" spans="1:9">
      <c r="A12" s="104"/>
      <c r="B12" s="127" t="s">
        <v>121</v>
      </c>
      <c r="C12" s="137">
        <v>850</v>
      </c>
      <c r="D12" s="137">
        <v>6</v>
      </c>
      <c r="E12" s="47" t="s">
        <v>107</v>
      </c>
      <c r="F12" s="277">
        <v>150</v>
      </c>
      <c r="G12" s="47"/>
      <c r="H12" s="151"/>
      <c r="I12" s="273"/>
    </row>
    <row r="13" spans="1:9">
      <c r="A13" s="104"/>
      <c r="B13" s="127"/>
      <c r="C13" s="137"/>
      <c r="D13" s="137"/>
      <c r="E13" s="47"/>
      <c r="F13" s="277">
        <f>SUM(F7:F12)</f>
        <v>281.02882650000004</v>
      </c>
      <c r="G13" s="47" t="s">
        <v>3</v>
      </c>
      <c r="H13" s="151"/>
      <c r="I13" s="273"/>
    </row>
    <row r="14" spans="1:9">
      <c r="A14" s="104"/>
      <c r="B14" s="459" t="s">
        <v>119</v>
      </c>
      <c r="C14" s="459"/>
      <c r="D14" s="459"/>
      <c r="E14" s="47"/>
      <c r="F14" s="277"/>
      <c r="G14" s="47"/>
      <c r="H14" s="151"/>
      <c r="I14" s="273"/>
    </row>
    <row r="15" spans="1:9">
      <c r="A15" s="104"/>
      <c r="B15" s="137"/>
      <c r="C15" s="137" t="s">
        <v>122</v>
      </c>
      <c r="D15" s="137" t="s">
        <v>114</v>
      </c>
      <c r="E15" s="47"/>
      <c r="F15" s="277"/>
      <c r="G15" s="47"/>
      <c r="H15" s="151"/>
      <c r="I15" s="273"/>
    </row>
    <row r="16" spans="1:9">
      <c r="A16" s="104"/>
      <c r="B16" s="127" t="s">
        <v>123</v>
      </c>
      <c r="C16" s="137">
        <v>500</v>
      </c>
      <c r="D16" s="137">
        <v>2</v>
      </c>
      <c r="E16" s="47" t="s">
        <v>107</v>
      </c>
      <c r="F16" s="277">
        <v>25</v>
      </c>
      <c r="G16" s="47"/>
      <c r="H16" s="151"/>
      <c r="I16" s="273"/>
    </row>
    <row r="17" spans="1:9">
      <c r="A17" s="104"/>
      <c r="B17" s="127" t="s">
        <v>123</v>
      </c>
      <c r="C17" s="137">
        <v>900</v>
      </c>
      <c r="D17" s="137">
        <v>3</v>
      </c>
      <c r="E17" s="47" t="s">
        <v>107</v>
      </c>
      <c r="F17" s="277">
        <f>((((0.2*0.12)-(0.188*0.114))*(C17/1000))*D17*7800)*1.15</f>
        <v>62.194392000000008</v>
      </c>
      <c r="G17" s="47"/>
      <c r="H17" s="151"/>
      <c r="I17" s="273"/>
    </row>
    <row r="18" spans="1:9">
      <c r="A18" s="104"/>
      <c r="B18" s="127" t="s">
        <v>123</v>
      </c>
      <c r="C18" s="137">
        <v>1200</v>
      </c>
      <c r="D18" s="137">
        <v>6</v>
      </c>
      <c r="E18" s="47" t="s">
        <v>107</v>
      </c>
      <c r="F18" s="277">
        <v>200</v>
      </c>
      <c r="G18" s="47"/>
      <c r="H18" s="151"/>
      <c r="I18" s="273"/>
    </row>
    <row r="19" spans="1:9">
      <c r="A19" s="104"/>
      <c r="B19" s="127" t="s">
        <v>123</v>
      </c>
      <c r="C19" s="137">
        <v>2400</v>
      </c>
      <c r="D19" s="137">
        <v>3</v>
      </c>
      <c r="E19" s="47" t="s">
        <v>107</v>
      </c>
      <c r="F19" s="277">
        <f>((((0.2*0.12)-(0.188*0.114))*(C19/1000))*D19*7800)*1.15</f>
        <v>165.85171200000002</v>
      </c>
      <c r="G19" s="47"/>
      <c r="H19" s="151"/>
      <c r="I19" s="273"/>
    </row>
    <row r="20" spans="1:9">
      <c r="A20" s="104"/>
      <c r="B20" s="127" t="s">
        <v>123</v>
      </c>
      <c r="C20" s="137">
        <v>2700</v>
      </c>
      <c r="D20" s="137">
        <v>1</v>
      </c>
      <c r="E20" s="47" t="s">
        <v>107</v>
      </c>
      <c r="F20" s="277">
        <f>((((0.2*0.12)-(0.188*0.114))*(C20/1000))*D20*7800)*1.15</f>
        <v>62.194392000000015</v>
      </c>
      <c r="G20" s="47"/>
      <c r="H20" s="151"/>
      <c r="I20" s="273"/>
    </row>
    <row r="21" spans="1:9">
      <c r="A21" s="104"/>
      <c r="B21" s="137"/>
      <c r="C21" s="127"/>
      <c r="D21" s="127"/>
      <c r="E21" s="47"/>
      <c r="F21" s="277">
        <f>SUM(F16:F20)</f>
        <v>515.24049600000001</v>
      </c>
      <c r="G21" s="47" t="s">
        <v>3</v>
      </c>
      <c r="H21" s="151"/>
      <c r="I21" s="273"/>
    </row>
    <row r="22" spans="1:9">
      <c r="A22" s="104"/>
      <c r="B22" s="459" t="s">
        <v>120</v>
      </c>
      <c r="C22" s="459"/>
      <c r="D22" s="459"/>
      <c r="E22" s="47"/>
      <c r="F22" s="277"/>
      <c r="G22" s="47"/>
      <c r="H22" s="151"/>
      <c r="I22" s="273"/>
    </row>
    <row r="23" spans="1:9">
      <c r="A23" s="104"/>
      <c r="B23" s="137"/>
      <c r="C23" s="137" t="s">
        <v>122</v>
      </c>
      <c r="D23" s="137"/>
      <c r="E23" s="47"/>
      <c r="F23" s="277"/>
      <c r="G23" s="47"/>
      <c r="H23" s="151"/>
      <c r="I23" s="273"/>
    </row>
    <row r="24" spans="1:9">
      <c r="A24" s="104"/>
      <c r="B24" s="127" t="s">
        <v>124</v>
      </c>
      <c r="C24" s="137">
        <v>3</v>
      </c>
      <c r="D24" s="137"/>
      <c r="E24" s="47" t="s">
        <v>107</v>
      </c>
      <c r="F24" s="277">
        <v>35</v>
      </c>
      <c r="G24" s="47" t="s">
        <v>3</v>
      </c>
      <c r="H24" s="151"/>
      <c r="I24" s="273"/>
    </row>
    <row r="25" spans="1:9">
      <c r="A25" s="104"/>
      <c r="B25" s="140"/>
      <c r="C25" s="130"/>
      <c r="D25" s="125"/>
      <c r="E25" s="280"/>
      <c r="F25" s="288"/>
      <c r="G25" s="156"/>
    </row>
    <row r="26" spans="1:9" ht="219.75" customHeight="1">
      <c r="A26" s="104" t="s">
        <v>44</v>
      </c>
      <c r="B26" s="459" t="s">
        <v>129</v>
      </c>
      <c r="C26" s="459"/>
      <c r="D26" s="459"/>
      <c r="E26" s="280"/>
      <c r="F26" s="288"/>
      <c r="G26" s="288"/>
      <c r="H26" s="281"/>
      <c r="I26" s="273"/>
    </row>
    <row r="27" spans="1:9">
      <c r="A27" s="104"/>
      <c r="B27" s="459" t="s">
        <v>126</v>
      </c>
      <c r="C27" s="459"/>
      <c r="D27" s="459"/>
      <c r="E27" s="47"/>
      <c r="F27" s="277"/>
      <c r="G27" s="288"/>
      <c r="H27" s="281"/>
      <c r="I27" s="273"/>
    </row>
    <row r="28" spans="1:9">
      <c r="A28" s="104"/>
      <c r="B28" s="137"/>
      <c r="C28" s="137" t="s">
        <v>128</v>
      </c>
      <c r="D28" s="137" t="s">
        <v>130</v>
      </c>
      <c r="E28" s="47"/>
      <c r="F28" s="277"/>
      <c r="G28" s="288"/>
      <c r="H28" s="281"/>
      <c r="I28" s="273"/>
    </row>
    <row r="29" spans="1:9">
      <c r="A29" s="104"/>
      <c r="B29" s="127" t="s">
        <v>131</v>
      </c>
      <c r="C29" s="137">
        <v>200</v>
      </c>
      <c r="D29" s="144">
        <f>1.2*2+(0.1*2)/2</f>
        <v>2.5</v>
      </c>
      <c r="E29" s="47" t="s">
        <v>54</v>
      </c>
      <c r="F29" s="277">
        <v>3</v>
      </c>
      <c r="G29" s="47" t="s">
        <v>3</v>
      </c>
      <c r="H29" s="281"/>
      <c r="I29" s="273"/>
    </row>
    <row r="30" spans="1:9">
      <c r="A30" s="104"/>
      <c r="B30" s="127" t="s">
        <v>134</v>
      </c>
      <c r="C30" s="137">
        <v>290</v>
      </c>
      <c r="D30" s="144">
        <f>1*2.9+(0.2*2.9)/2</f>
        <v>3.19</v>
      </c>
      <c r="E30" s="47" t="s">
        <v>54</v>
      </c>
      <c r="F30" s="277">
        <v>5</v>
      </c>
      <c r="G30" s="47" t="s">
        <v>3</v>
      </c>
      <c r="H30" s="281"/>
      <c r="I30" s="273"/>
    </row>
    <row r="31" spans="1:9">
      <c r="A31" s="104"/>
      <c r="B31" s="127" t="s">
        <v>132</v>
      </c>
      <c r="C31" s="137">
        <v>125</v>
      </c>
      <c r="D31" s="144">
        <f>1.75*1.25</f>
        <v>2.1875</v>
      </c>
      <c r="E31" s="47" t="s">
        <v>54</v>
      </c>
      <c r="F31" s="277">
        <v>2</v>
      </c>
      <c r="G31" s="47" t="s">
        <v>3</v>
      </c>
      <c r="H31" s="281"/>
      <c r="I31" s="273"/>
    </row>
    <row r="32" spans="1:9">
      <c r="A32" s="104"/>
      <c r="B32" s="127" t="s">
        <v>133</v>
      </c>
      <c r="C32" s="137">
        <v>155</v>
      </c>
      <c r="D32" s="144">
        <f>1.75*1.55</f>
        <v>2.7124999999999999</v>
      </c>
      <c r="E32" s="47" t="s">
        <v>54</v>
      </c>
      <c r="F32" s="277">
        <v>2</v>
      </c>
      <c r="G32" s="47" t="s">
        <v>3</v>
      </c>
      <c r="H32" s="281"/>
      <c r="I32" s="273"/>
    </row>
    <row r="33" spans="1:9">
      <c r="A33" s="104"/>
      <c r="B33" s="127" t="s">
        <v>133</v>
      </c>
      <c r="C33" s="137">
        <v>300</v>
      </c>
      <c r="D33" s="144">
        <f>1.3*3+(3*0.45)/2</f>
        <v>4.5750000000000002</v>
      </c>
      <c r="E33" s="47" t="s">
        <v>54</v>
      </c>
      <c r="F33" s="277">
        <v>4</v>
      </c>
      <c r="G33" s="47" t="s">
        <v>3</v>
      </c>
      <c r="H33" s="281"/>
      <c r="I33" s="273"/>
    </row>
    <row r="34" spans="1:9">
      <c r="A34" s="104"/>
      <c r="B34" s="127"/>
      <c r="C34" s="137" t="s">
        <v>64</v>
      </c>
      <c r="D34" s="144">
        <f>SUM(D29:D33)</f>
        <v>15.164999999999999</v>
      </c>
      <c r="E34" s="47"/>
      <c r="F34" s="277"/>
      <c r="G34" s="47"/>
      <c r="H34" s="281"/>
      <c r="I34" s="273"/>
    </row>
    <row r="35" spans="1:9">
      <c r="A35" s="104"/>
      <c r="B35" s="459" t="s">
        <v>135</v>
      </c>
      <c r="C35" s="459"/>
      <c r="D35" s="459"/>
      <c r="E35" s="47" t="s">
        <v>54</v>
      </c>
      <c r="F35" s="288">
        <f>SUM(F29:F33)</f>
        <v>16</v>
      </c>
      <c r="G35" s="47" t="s">
        <v>3</v>
      </c>
      <c r="H35" s="281"/>
      <c r="I35" s="273"/>
    </row>
    <row r="36" spans="1:9">
      <c r="A36" s="104"/>
      <c r="B36" s="140"/>
      <c r="C36" s="137"/>
      <c r="D36" s="144"/>
      <c r="E36" s="280"/>
      <c r="F36" s="279"/>
      <c r="G36" s="280"/>
      <c r="H36" s="281"/>
      <c r="I36" s="273"/>
    </row>
    <row r="37" spans="1:9" ht="153.75" customHeight="1">
      <c r="A37" s="104" t="s">
        <v>45</v>
      </c>
      <c r="B37" s="459" t="s">
        <v>405</v>
      </c>
      <c r="C37" s="459"/>
      <c r="D37" s="459"/>
      <c r="E37" s="156"/>
      <c r="F37" s="156"/>
      <c r="G37" s="156"/>
    </row>
    <row r="38" spans="1:9">
      <c r="A38" s="104"/>
      <c r="B38" s="497" t="s">
        <v>137</v>
      </c>
      <c r="C38" s="497"/>
      <c r="D38" s="145">
        <v>11.31</v>
      </c>
      <c r="E38" s="47" t="s">
        <v>107</v>
      </c>
      <c r="F38" s="277">
        <v>550</v>
      </c>
      <c r="G38" s="47" t="s">
        <v>3</v>
      </c>
      <c r="H38" s="281"/>
      <c r="I38" s="273"/>
    </row>
    <row r="39" spans="1:9">
      <c r="A39" s="104"/>
      <c r="B39" s="143"/>
      <c r="C39" s="143"/>
      <c r="D39" s="143"/>
      <c r="E39" s="156"/>
      <c r="F39" s="156"/>
      <c r="G39" s="156"/>
    </row>
    <row r="40" spans="1:9" ht="409.5" customHeight="1">
      <c r="A40" s="104" t="s">
        <v>46</v>
      </c>
      <c r="B40" s="496" t="s">
        <v>145</v>
      </c>
      <c r="C40" s="496"/>
      <c r="D40" s="496"/>
      <c r="E40" s="72"/>
      <c r="F40" s="289"/>
      <c r="G40" s="72"/>
      <c r="H40" s="290"/>
      <c r="I40" s="273"/>
    </row>
    <row r="41" spans="1:9" s="113" customFormat="1" ht="99" customHeight="1">
      <c r="A41" s="104"/>
      <c r="B41" s="496"/>
      <c r="C41" s="496"/>
      <c r="D41" s="496"/>
      <c r="E41" s="72"/>
      <c r="F41" s="289"/>
      <c r="G41" s="72"/>
      <c r="H41" s="290"/>
      <c r="I41" s="273"/>
    </row>
    <row r="42" spans="1:9">
      <c r="A42" s="104"/>
      <c r="B42" s="496" t="s">
        <v>139</v>
      </c>
      <c r="C42" s="496"/>
      <c r="D42" s="496"/>
      <c r="E42" s="72" t="s">
        <v>138</v>
      </c>
      <c r="F42" s="289">
        <v>2</v>
      </c>
      <c r="G42" s="72" t="s">
        <v>3</v>
      </c>
      <c r="H42" s="290"/>
      <c r="I42" s="273"/>
    </row>
    <row r="43" spans="1:9">
      <c r="A43" s="104"/>
      <c r="B43" s="496" t="s">
        <v>140</v>
      </c>
      <c r="C43" s="496"/>
      <c r="D43" s="496"/>
      <c r="E43" s="72" t="s">
        <v>91</v>
      </c>
      <c r="F43" s="289">
        <v>2</v>
      </c>
      <c r="G43" s="72" t="s">
        <v>3</v>
      </c>
      <c r="H43" s="290"/>
      <c r="I43" s="273"/>
    </row>
    <row r="44" spans="1:9">
      <c r="A44" s="104"/>
      <c r="B44" s="496" t="s">
        <v>141</v>
      </c>
      <c r="C44" s="496"/>
      <c r="D44" s="496"/>
      <c r="E44" s="72" t="s">
        <v>55</v>
      </c>
      <c r="F44" s="289">
        <v>6</v>
      </c>
      <c r="G44" s="72" t="s">
        <v>3</v>
      </c>
      <c r="H44" s="290"/>
      <c r="I44" s="273"/>
    </row>
    <row r="45" spans="1:9">
      <c r="A45" s="104"/>
      <c r="B45" s="496" t="s">
        <v>406</v>
      </c>
      <c r="C45" s="496"/>
      <c r="D45" s="496"/>
      <c r="E45" s="72" t="s">
        <v>91</v>
      </c>
      <c r="F45" s="289">
        <v>5</v>
      </c>
      <c r="G45" s="72" t="s">
        <v>3</v>
      </c>
      <c r="H45" s="290"/>
      <c r="I45" s="273"/>
    </row>
    <row r="46" spans="1:9">
      <c r="A46" s="104"/>
      <c r="B46" s="496" t="s">
        <v>143</v>
      </c>
      <c r="C46" s="496"/>
      <c r="D46" s="496"/>
      <c r="E46" s="72" t="s">
        <v>9</v>
      </c>
      <c r="F46" s="71">
        <v>1</v>
      </c>
      <c r="G46" s="72" t="s">
        <v>3</v>
      </c>
      <c r="H46" s="290"/>
      <c r="I46" s="273"/>
    </row>
    <row r="47" spans="1:9" ht="12.75" customHeight="1">
      <c r="A47" s="104"/>
      <c r="B47" s="498" t="s">
        <v>146</v>
      </c>
      <c r="C47" s="498"/>
      <c r="D47" s="498"/>
      <c r="E47" s="291" t="s">
        <v>9</v>
      </c>
      <c r="F47" s="292">
        <v>1</v>
      </c>
      <c r="G47" s="284" t="s">
        <v>3</v>
      </c>
      <c r="H47" s="293"/>
      <c r="I47" s="285"/>
    </row>
    <row r="48" spans="1:9">
      <c r="A48" s="104"/>
      <c r="B48" s="496" t="s">
        <v>147</v>
      </c>
      <c r="C48" s="496"/>
      <c r="D48" s="496"/>
      <c r="E48" s="72" t="s">
        <v>91</v>
      </c>
      <c r="F48" s="289">
        <v>2</v>
      </c>
      <c r="G48" s="72" t="s">
        <v>3</v>
      </c>
      <c r="H48" s="290"/>
      <c r="I48" s="273"/>
    </row>
    <row r="49" spans="1:9">
      <c r="A49" s="119"/>
      <c r="B49" s="64"/>
      <c r="C49" s="67"/>
      <c r="D49" s="67"/>
      <c r="E49" s="68"/>
      <c r="F49" s="114"/>
      <c r="G49" s="114"/>
      <c r="H49" s="153"/>
      <c r="I49" s="266"/>
    </row>
    <row r="50" spans="1:9">
      <c r="A50" s="118"/>
      <c r="B50" s="473" t="s">
        <v>150</v>
      </c>
      <c r="C50" s="473"/>
      <c r="D50" s="473"/>
      <c r="E50" s="473"/>
      <c r="F50" s="115"/>
      <c r="G50" s="115"/>
      <c r="H50" s="154"/>
      <c r="I50" s="272">
        <f>SUM(I4:I49)</f>
        <v>0</v>
      </c>
    </row>
  </sheetData>
  <mergeCells count="20">
    <mergeCell ref="B38:C38"/>
    <mergeCell ref="B50:E50"/>
    <mergeCell ref="B42:D42"/>
    <mergeCell ref="B43:D43"/>
    <mergeCell ref="B44:D44"/>
    <mergeCell ref="B45:D45"/>
    <mergeCell ref="B46:D46"/>
    <mergeCell ref="B40:D41"/>
    <mergeCell ref="B47:D47"/>
    <mergeCell ref="B48:D48"/>
    <mergeCell ref="B22:D22"/>
    <mergeCell ref="B26:D26"/>
    <mergeCell ref="B27:D27"/>
    <mergeCell ref="B35:D35"/>
    <mergeCell ref="B37:D37"/>
    <mergeCell ref="B1:D1"/>
    <mergeCell ref="A2:I2"/>
    <mergeCell ref="B4:D4"/>
    <mergeCell ref="B5:D5"/>
    <mergeCell ref="B14:D14"/>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topLeftCell="A3" zoomScaleNormal="100" zoomScaleSheetLayoutView="84" workbookViewId="0">
      <selection activeCell="I7" sqref="I7"/>
    </sheetView>
  </sheetViews>
  <sheetFormatPr defaultColWidth="9.109375" defaultRowHeight="13.2"/>
  <cols>
    <col min="1" max="1" width="3.6640625" style="156" customWidth="1"/>
    <col min="2" max="2" width="8" style="156" customWidth="1"/>
    <col min="3" max="3" width="33.44140625" style="156" customWidth="1"/>
    <col min="4" max="4" width="7.109375" style="156" customWidth="1"/>
    <col min="5" max="5" width="4.33203125" style="156" bestFit="1" customWidth="1"/>
    <col min="6" max="6" width="7.109375" style="79" bestFit="1" customWidth="1"/>
    <col min="7" max="7" width="2" style="156" customWidth="1"/>
    <col min="8" max="8" width="7.88671875" style="150" bestFit="1" customWidth="1"/>
    <col min="9" max="9" width="14" style="147" customWidth="1"/>
    <col min="10" max="16384" width="9.109375" style="156"/>
  </cols>
  <sheetData>
    <row r="1" spans="1:9" ht="20.399999999999999">
      <c r="A1" s="171" t="s">
        <v>57</v>
      </c>
      <c r="B1" s="466" t="s">
        <v>58</v>
      </c>
      <c r="C1" s="466"/>
      <c r="D1" s="466"/>
      <c r="E1" s="172" t="s">
        <v>59</v>
      </c>
      <c r="F1" s="172" t="s">
        <v>60</v>
      </c>
      <c r="G1" s="172"/>
      <c r="H1" s="173" t="s">
        <v>61</v>
      </c>
      <c r="I1" s="174" t="s">
        <v>62</v>
      </c>
    </row>
    <row r="2" spans="1:9">
      <c r="A2" s="104"/>
      <c r="B2" s="168"/>
      <c r="C2" s="168"/>
      <c r="D2" s="168"/>
      <c r="E2" s="34"/>
      <c r="F2" s="155"/>
      <c r="G2" s="167"/>
      <c r="H2" s="129"/>
      <c r="I2" s="163"/>
    </row>
    <row r="3" spans="1:9" ht="248.25" customHeight="1">
      <c r="A3" s="104" t="s">
        <v>43</v>
      </c>
      <c r="B3" s="459" t="s">
        <v>446</v>
      </c>
      <c r="C3" s="459"/>
      <c r="D3" s="459"/>
      <c r="E3" s="47"/>
      <c r="F3" s="47"/>
      <c r="G3" s="47"/>
      <c r="H3" s="151"/>
      <c r="I3" s="148"/>
    </row>
    <row r="4" spans="1:9" ht="27" customHeight="1">
      <c r="A4" s="104"/>
      <c r="B4" s="459" t="s">
        <v>157</v>
      </c>
      <c r="C4" s="459"/>
      <c r="D4" s="175" t="s">
        <v>155</v>
      </c>
      <c r="E4" s="47" t="s">
        <v>9</v>
      </c>
      <c r="F4" s="47">
        <v>5</v>
      </c>
      <c r="G4" s="47" t="s">
        <v>3</v>
      </c>
      <c r="H4" s="151"/>
      <c r="I4" s="148"/>
    </row>
    <row r="5" spans="1:9">
      <c r="A5" s="104"/>
      <c r="B5" s="500" t="s">
        <v>156</v>
      </c>
      <c r="C5" s="500"/>
      <c r="D5" s="177">
        <v>5</v>
      </c>
      <c r="E5" s="47"/>
      <c r="F5" s="277"/>
      <c r="G5" s="47"/>
      <c r="H5" s="151"/>
      <c r="I5" s="148"/>
    </row>
    <row r="6" spans="1:9">
      <c r="A6" s="104"/>
      <c r="B6" s="176"/>
      <c r="C6" s="176" t="s">
        <v>158</v>
      </c>
      <c r="D6" s="177">
        <v>0.6</v>
      </c>
      <c r="E6" s="47" t="s">
        <v>54</v>
      </c>
      <c r="F6" s="277">
        <f>D5*2.5*D6</f>
        <v>7.5</v>
      </c>
      <c r="G6" s="47" t="s">
        <v>3</v>
      </c>
      <c r="H6" s="151"/>
      <c r="I6" s="148"/>
    </row>
    <row r="7" spans="1:9" ht="13.5" customHeight="1">
      <c r="A7" s="104"/>
      <c r="B7" s="176"/>
      <c r="C7" s="176" t="s">
        <v>164</v>
      </c>
      <c r="D7" s="177">
        <f>(1*0.5)*2+(2*1)</f>
        <v>3</v>
      </c>
      <c r="E7" s="47" t="s">
        <v>55</v>
      </c>
      <c r="F7" s="277">
        <f>D7*D5</f>
        <v>15</v>
      </c>
      <c r="G7" s="47" t="s">
        <v>3</v>
      </c>
      <c r="H7" s="151"/>
      <c r="I7" s="148"/>
    </row>
    <row r="8" spans="1:9">
      <c r="A8" s="104"/>
      <c r="B8" s="176"/>
      <c r="C8" s="176" t="s">
        <v>159</v>
      </c>
      <c r="D8" s="177">
        <v>0.4</v>
      </c>
      <c r="E8" s="47" t="s">
        <v>54</v>
      </c>
      <c r="F8" s="277">
        <f>D5*(4)*D8</f>
        <v>8</v>
      </c>
      <c r="G8" s="47" t="s">
        <v>3</v>
      </c>
      <c r="H8" s="151"/>
      <c r="I8" s="148"/>
    </row>
    <row r="9" spans="1:9">
      <c r="A9" s="104"/>
      <c r="B9" s="176"/>
      <c r="C9" s="176" t="s">
        <v>163</v>
      </c>
      <c r="D9" s="177">
        <f>((1*1.2)/2)*2</f>
        <v>1.2</v>
      </c>
      <c r="E9" s="47" t="s">
        <v>55</v>
      </c>
      <c r="F9" s="277">
        <f>D9*D5</f>
        <v>6</v>
      </c>
      <c r="G9" s="47" t="s">
        <v>3</v>
      </c>
      <c r="H9" s="151"/>
      <c r="I9" s="148"/>
    </row>
    <row r="10" spans="1:9">
      <c r="A10" s="104"/>
      <c r="B10" s="176"/>
      <c r="C10" s="176" t="s">
        <v>162</v>
      </c>
      <c r="D10" s="178">
        <f>(1.8*1.5)-(1.28*1.12)</f>
        <v>1.2664</v>
      </c>
      <c r="E10" s="47" t="s">
        <v>55</v>
      </c>
      <c r="F10" s="277">
        <f>D10*D5</f>
        <v>6.3319999999999999</v>
      </c>
      <c r="G10" s="47" t="s">
        <v>3</v>
      </c>
      <c r="H10" s="151"/>
      <c r="I10" s="148"/>
    </row>
    <row r="11" spans="1:9">
      <c r="A11" s="104"/>
      <c r="B11" s="176"/>
      <c r="C11" s="176" t="s">
        <v>160</v>
      </c>
      <c r="D11" s="177">
        <v>0.5</v>
      </c>
      <c r="E11" s="47" t="s">
        <v>54</v>
      </c>
      <c r="F11" s="277">
        <f>D11*4*D5</f>
        <v>10</v>
      </c>
      <c r="G11" s="47" t="s">
        <v>3</v>
      </c>
      <c r="H11" s="151"/>
      <c r="I11" s="148"/>
    </row>
    <row r="12" spans="1:9">
      <c r="A12" s="104"/>
      <c r="B12" s="176"/>
      <c r="C12" s="176" t="s">
        <v>161</v>
      </c>
      <c r="D12" s="177">
        <v>1.5</v>
      </c>
      <c r="E12" s="47" t="s">
        <v>54</v>
      </c>
      <c r="F12" s="277">
        <f>D12*D5</f>
        <v>7.5</v>
      </c>
      <c r="G12" s="47" t="s">
        <v>3</v>
      </c>
      <c r="H12" s="151"/>
      <c r="I12" s="148"/>
    </row>
    <row r="13" spans="1:9">
      <c r="A13" s="104"/>
      <c r="B13" s="165"/>
      <c r="C13" s="165"/>
      <c r="D13" s="165"/>
      <c r="E13" s="47"/>
      <c r="F13" s="47"/>
      <c r="G13" s="47"/>
      <c r="H13" s="151"/>
      <c r="I13" s="148"/>
    </row>
    <row r="14" spans="1:9" ht="93" customHeight="1">
      <c r="A14" s="104" t="s">
        <v>44</v>
      </c>
      <c r="B14" s="459" t="s">
        <v>207</v>
      </c>
      <c r="C14" s="459"/>
      <c r="D14" s="459"/>
      <c r="E14" s="280"/>
      <c r="F14" s="288"/>
      <c r="G14" s="288"/>
      <c r="H14" s="281"/>
      <c r="I14" s="288"/>
    </row>
    <row r="15" spans="1:9" ht="12.75" customHeight="1">
      <c r="A15" s="104"/>
      <c r="B15" s="501" t="s">
        <v>165</v>
      </c>
      <c r="C15" s="501"/>
      <c r="D15" s="501"/>
      <c r="E15" s="47" t="s">
        <v>9</v>
      </c>
      <c r="F15" s="47">
        <v>5</v>
      </c>
      <c r="G15" s="47" t="s">
        <v>3</v>
      </c>
      <c r="H15" s="151"/>
      <c r="I15" s="148"/>
    </row>
    <row r="16" spans="1:9" ht="12.75" customHeight="1">
      <c r="A16" s="104"/>
      <c r="B16" s="501" t="s">
        <v>166</v>
      </c>
      <c r="C16" s="501"/>
      <c r="D16" s="501"/>
      <c r="E16" s="47" t="s">
        <v>55</v>
      </c>
      <c r="F16" s="47">
        <f>6*F15</f>
        <v>30</v>
      </c>
      <c r="G16" s="47" t="s">
        <v>3</v>
      </c>
      <c r="H16" s="151"/>
      <c r="I16" s="148"/>
    </row>
    <row r="17" spans="1:9">
      <c r="A17" s="104"/>
      <c r="B17" s="166"/>
      <c r="C17" s="165"/>
      <c r="D17" s="144"/>
      <c r="E17" s="280"/>
      <c r="F17" s="279"/>
      <c r="G17" s="280"/>
      <c r="H17" s="281"/>
      <c r="I17" s="288"/>
    </row>
    <row r="18" spans="1:9" ht="174.75" customHeight="1">
      <c r="A18" s="104" t="s">
        <v>45</v>
      </c>
      <c r="B18" s="459" t="s">
        <v>175</v>
      </c>
      <c r="C18" s="459"/>
      <c r="D18" s="459"/>
      <c r="E18" s="47" t="s">
        <v>9</v>
      </c>
      <c r="F18" s="277">
        <v>5</v>
      </c>
      <c r="G18" s="47" t="s">
        <v>3</v>
      </c>
      <c r="H18" s="281"/>
      <c r="I18" s="288"/>
    </row>
    <row r="19" spans="1:9">
      <c r="A19" s="104"/>
      <c r="B19" s="170"/>
      <c r="C19" s="170"/>
      <c r="D19" s="170"/>
      <c r="E19" s="47"/>
      <c r="F19" s="277"/>
      <c r="G19" s="47"/>
      <c r="H19" s="281"/>
      <c r="I19" s="288"/>
    </row>
    <row r="20" spans="1:9" ht="216.75" customHeight="1">
      <c r="A20" s="104" t="s">
        <v>46</v>
      </c>
      <c r="B20" s="499" t="s">
        <v>214</v>
      </c>
      <c r="C20" s="499"/>
      <c r="D20" s="499"/>
      <c r="E20" s="72"/>
      <c r="F20" s="289"/>
      <c r="G20" s="72"/>
      <c r="H20" s="290"/>
      <c r="I20" s="294"/>
    </row>
    <row r="21" spans="1:9">
      <c r="A21" s="104"/>
      <c r="B21" s="500" t="s">
        <v>156</v>
      </c>
      <c r="C21" s="500"/>
      <c r="D21" s="177">
        <v>5</v>
      </c>
      <c r="E21" s="47"/>
      <c r="F21" s="277"/>
      <c r="G21" s="47"/>
      <c r="H21" s="151"/>
      <c r="I21" s="148"/>
    </row>
    <row r="22" spans="1:9">
      <c r="A22" s="104"/>
      <c r="B22" s="176"/>
      <c r="C22" s="176" t="s">
        <v>168</v>
      </c>
      <c r="D22" s="177">
        <v>0.7</v>
      </c>
      <c r="E22" s="47" t="s">
        <v>54</v>
      </c>
      <c r="F22" s="277">
        <f>D21*2.5*D22</f>
        <v>8.75</v>
      </c>
      <c r="G22" s="47" t="s">
        <v>3</v>
      </c>
      <c r="H22" s="151"/>
      <c r="I22" s="148"/>
    </row>
    <row r="23" spans="1:9" ht="14.25" customHeight="1">
      <c r="A23" s="104"/>
      <c r="B23" s="501" t="s">
        <v>167</v>
      </c>
      <c r="C23" s="501"/>
      <c r="D23" s="177">
        <f>(1*0.5)*2+(2*1)</f>
        <v>3</v>
      </c>
      <c r="E23" s="47" t="s">
        <v>55</v>
      </c>
      <c r="F23" s="277">
        <f>D23*D21</f>
        <v>15</v>
      </c>
      <c r="G23" s="47" t="s">
        <v>3</v>
      </c>
      <c r="H23" s="151"/>
      <c r="I23" s="148"/>
    </row>
    <row r="24" spans="1:9">
      <c r="A24" s="104"/>
      <c r="B24" s="176"/>
      <c r="C24" s="176" t="s">
        <v>169</v>
      </c>
      <c r="D24" s="177">
        <v>0.7</v>
      </c>
      <c r="E24" s="47" t="s">
        <v>54</v>
      </c>
      <c r="F24" s="277">
        <f>D21*(4)*D24</f>
        <v>14</v>
      </c>
      <c r="G24" s="47" t="s">
        <v>3</v>
      </c>
      <c r="H24" s="151"/>
      <c r="I24" s="148"/>
    </row>
    <row r="25" spans="1:9">
      <c r="A25" s="104"/>
      <c r="B25" s="176"/>
      <c r="C25" s="176" t="s">
        <v>163</v>
      </c>
      <c r="D25" s="177">
        <v>1.5</v>
      </c>
      <c r="E25" s="47" t="s">
        <v>55</v>
      </c>
      <c r="F25" s="277">
        <f>D25*D21</f>
        <v>7.5</v>
      </c>
      <c r="G25" s="47" t="s">
        <v>3</v>
      </c>
      <c r="H25" s="151"/>
      <c r="I25" s="148"/>
    </row>
    <row r="26" spans="1:9">
      <c r="A26" s="104"/>
      <c r="B26" s="176"/>
      <c r="C26" s="176" t="s">
        <v>162</v>
      </c>
      <c r="D26" s="178">
        <v>2</v>
      </c>
      <c r="E26" s="47" t="s">
        <v>55</v>
      </c>
      <c r="F26" s="277">
        <f>D26*D21</f>
        <v>10</v>
      </c>
      <c r="G26" s="47" t="s">
        <v>3</v>
      </c>
      <c r="H26" s="151"/>
      <c r="I26" s="148"/>
    </row>
    <row r="27" spans="1:9" ht="12.75" customHeight="1">
      <c r="A27" s="104"/>
      <c r="B27" s="176"/>
      <c r="C27" s="176" t="s">
        <v>160</v>
      </c>
      <c r="D27" s="177">
        <v>0.6</v>
      </c>
      <c r="E27" s="47" t="s">
        <v>54</v>
      </c>
      <c r="F27" s="277">
        <f>D27*4*D21</f>
        <v>12</v>
      </c>
      <c r="G27" s="47" t="s">
        <v>3</v>
      </c>
      <c r="H27" s="151"/>
      <c r="I27" s="148"/>
    </row>
    <row r="28" spans="1:9">
      <c r="A28" s="104"/>
      <c r="B28" s="176"/>
      <c r="C28" s="176" t="s">
        <v>161</v>
      </c>
      <c r="D28" s="177">
        <v>1.5</v>
      </c>
      <c r="E28" s="47" t="s">
        <v>54</v>
      </c>
      <c r="F28" s="277">
        <f>D28*D21</f>
        <v>7.5</v>
      </c>
      <c r="G28" s="47" t="s">
        <v>3</v>
      </c>
      <c r="H28" s="151"/>
      <c r="I28" s="148"/>
    </row>
    <row r="29" spans="1:9" ht="27.75" customHeight="1">
      <c r="A29" s="104"/>
      <c r="B29" s="501" t="s">
        <v>447</v>
      </c>
      <c r="C29" s="501"/>
      <c r="D29" s="177" t="s">
        <v>117</v>
      </c>
      <c r="E29" s="47" t="s">
        <v>55</v>
      </c>
      <c r="F29" s="277">
        <v>85</v>
      </c>
      <c r="G29" s="47" t="s">
        <v>3</v>
      </c>
      <c r="H29" s="151"/>
      <c r="I29" s="148"/>
    </row>
    <row r="30" spans="1:9">
      <c r="A30" s="104"/>
      <c r="B30" s="176"/>
      <c r="C30" s="176"/>
      <c r="D30" s="177"/>
      <c r="E30" s="47"/>
      <c r="F30" s="277"/>
      <c r="G30" s="47"/>
      <c r="H30" s="151"/>
      <c r="I30" s="148"/>
    </row>
    <row r="31" spans="1:9" ht="81.75" customHeight="1">
      <c r="A31" s="104" t="s">
        <v>47</v>
      </c>
      <c r="B31" s="496" t="s">
        <v>421</v>
      </c>
      <c r="C31" s="496"/>
      <c r="D31" s="496"/>
      <c r="E31" s="47" t="s">
        <v>55</v>
      </c>
      <c r="F31" s="277">
        <v>150</v>
      </c>
      <c r="G31" s="47" t="s">
        <v>3</v>
      </c>
      <c r="H31" s="151"/>
      <c r="I31" s="148"/>
    </row>
    <row r="32" spans="1:9" ht="39" customHeight="1">
      <c r="A32" s="104"/>
      <c r="B32" s="408"/>
      <c r="C32" s="459" t="s">
        <v>439</v>
      </c>
      <c r="D32" s="459"/>
      <c r="E32" s="47" t="s">
        <v>55</v>
      </c>
      <c r="F32" s="277">
        <v>150</v>
      </c>
      <c r="G32" s="47" t="s">
        <v>3</v>
      </c>
      <c r="H32" s="151"/>
      <c r="I32" s="148"/>
    </row>
    <row r="33" spans="1:9" ht="25.5" customHeight="1">
      <c r="A33" s="104"/>
      <c r="B33" s="408"/>
      <c r="C33" s="407" t="s">
        <v>422</v>
      </c>
      <c r="D33" s="178" t="s">
        <v>117</v>
      </c>
      <c r="E33" s="47" t="s">
        <v>55</v>
      </c>
      <c r="F33" s="277">
        <v>150</v>
      </c>
      <c r="G33" s="47" t="s">
        <v>3</v>
      </c>
      <c r="H33" s="151"/>
      <c r="I33" s="148"/>
    </row>
    <row r="34" spans="1:9">
      <c r="A34" s="104"/>
      <c r="B34" s="169"/>
      <c r="C34" s="169"/>
      <c r="D34" s="169"/>
      <c r="E34" s="72"/>
      <c r="F34" s="289"/>
      <c r="G34" s="72"/>
      <c r="H34" s="290"/>
      <c r="I34" s="294"/>
    </row>
    <row r="35" spans="1:9" ht="174.75" customHeight="1">
      <c r="A35" s="29" t="s">
        <v>48</v>
      </c>
      <c r="B35" s="478" t="s">
        <v>208</v>
      </c>
      <c r="C35" s="478"/>
      <c r="D35" s="478"/>
      <c r="E35" s="72"/>
      <c r="F35" s="289"/>
      <c r="G35" s="72"/>
      <c r="H35" s="290"/>
      <c r="I35" s="294"/>
    </row>
    <row r="36" spans="1:9">
      <c r="A36" s="29"/>
      <c r="B36" s="45" t="s">
        <v>117</v>
      </c>
      <c r="C36" s="45"/>
      <c r="D36" s="45" t="s">
        <v>117</v>
      </c>
      <c r="E36" s="252" t="s">
        <v>55</v>
      </c>
      <c r="F36" s="253">
        <v>50</v>
      </c>
      <c r="G36" s="72" t="s">
        <v>3</v>
      </c>
      <c r="H36" s="254"/>
      <c r="I36" s="254"/>
    </row>
    <row r="37" spans="1:9">
      <c r="A37" s="119"/>
      <c r="B37" s="158"/>
      <c r="C37" s="67"/>
      <c r="D37" s="67"/>
      <c r="E37" s="161"/>
      <c r="F37" s="159"/>
      <c r="G37" s="159"/>
      <c r="H37" s="153"/>
      <c r="I37" s="164"/>
    </row>
    <row r="38" spans="1:9">
      <c r="A38" s="162"/>
      <c r="B38" s="473" t="s">
        <v>216</v>
      </c>
      <c r="C38" s="473"/>
      <c r="D38" s="473"/>
      <c r="E38" s="473"/>
      <c r="F38" s="157"/>
      <c r="G38" s="157"/>
      <c r="H38" s="154"/>
      <c r="I38" s="185">
        <f>SUM(I3:I37)</f>
        <v>0</v>
      </c>
    </row>
  </sheetData>
  <mergeCells count="16">
    <mergeCell ref="B38:E38"/>
    <mergeCell ref="B35:D35"/>
    <mergeCell ref="B21:C21"/>
    <mergeCell ref="B31:D31"/>
    <mergeCell ref="B23:C23"/>
    <mergeCell ref="C32:D32"/>
    <mergeCell ref="B29:C29"/>
    <mergeCell ref="B1:D1"/>
    <mergeCell ref="B3:D3"/>
    <mergeCell ref="B20:D20"/>
    <mergeCell ref="B5:C5"/>
    <mergeCell ref="B4:C4"/>
    <mergeCell ref="B16:D16"/>
    <mergeCell ref="B14:D14"/>
    <mergeCell ref="B15:D15"/>
    <mergeCell ref="B18:D18"/>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2:H36"/>
  <sheetViews>
    <sheetView view="pageLayout" topLeftCell="A28" zoomScaleNormal="100" workbookViewId="0">
      <selection activeCell="K35" sqref="K35"/>
    </sheetView>
  </sheetViews>
  <sheetFormatPr defaultColWidth="9.109375" defaultRowHeight="13.2"/>
  <cols>
    <col min="1" max="1" width="9" style="15" customWidth="1"/>
    <col min="2" max="2" width="8.88671875" style="15" customWidth="1"/>
    <col min="3" max="6" width="9.109375" style="15"/>
    <col min="7" max="7" width="10.5546875" style="15" customWidth="1"/>
    <col min="8" max="8" width="13.44140625" style="15" customWidth="1"/>
    <col min="9" max="9" width="8.88671875" style="15" customWidth="1"/>
    <col min="10" max="16384" width="9.109375" style="15"/>
  </cols>
  <sheetData>
    <row r="2" spans="2:8">
      <c r="B2" s="459" t="s">
        <v>53</v>
      </c>
      <c r="C2" s="460"/>
      <c r="D2" s="460"/>
      <c r="E2" s="460"/>
      <c r="F2" s="460"/>
      <c r="G2" s="460"/>
      <c r="H2" s="460"/>
    </row>
    <row r="3" spans="2:8">
      <c r="B3" s="460"/>
      <c r="C3" s="460"/>
      <c r="D3" s="460"/>
      <c r="E3" s="460"/>
      <c r="F3" s="460"/>
      <c r="G3" s="460"/>
      <c r="H3" s="460"/>
    </row>
    <row r="4" spans="2:8">
      <c r="B4" s="460"/>
      <c r="C4" s="460"/>
      <c r="D4" s="460"/>
      <c r="E4" s="460"/>
      <c r="F4" s="460"/>
      <c r="G4" s="460"/>
      <c r="H4" s="460"/>
    </row>
    <row r="5" spans="2:8">
      <c r="B5" s="460"/>
      <c r="C5" s="460"/>
      <c r="D5" s="460"/>
      <c r="E5" s="460"/>
      <c r="F5" s="460"/>
      <c r="G5" s="460"/>
      <c r="H5" s="460"/>
    </row>
    <row r="6" spans="2:8">
      <c r="B6" s="460"/>
      <c r="C6" s="460"/>
      <c r="D6" s="460"/>
      <c r="E6" s="460"/>
      <c r="F6" s="460"/>
      <c r="G6" s="460"/>
      <c r="H6" s="460"/>
    </row>
    <row r="7" spans="2:8">
      <c r="B7" s="460"/>
      <c r="C7" s="460"/>
      <c r="D7" s="460"/>
      <c r="E7" s="460"/>
      <c r="F7" s="460"/>
      <c r="G7" s="460"/>
      <c r="H7" s="460"/>
    </row>
    <row r="8" spans="2:8">
      <c r="B8" s="460"/>
      <c r="C8" s="460"/>
      <c r="D8" s="460"/>
      <c r="E8" s="460"/>
      <c r="F8" s="460"/>
      <c r="G8" s="460"/>
      <c r="H8" s="460"/>
    </row>
    <row r="9" spans="2:8">
      <c r="B9" s="460"/>
      <c r="C9" s="460"/>
      <c r="D9" s="460"/>
      <c r="E9" s="460"/>
      <c r="F9" s="460"/>
      <c r="G9" s="460"/>
      <c r="H9" s="460"/>
    </row>
    <row r="10" spans="2:8">
      <c r="B10" s="460"/>
      <c r="C10" s="460"/>
      <c r="D10" s="460"/>
      <c r="E10" s="460"/>
      <c r="F10" s="460"/>
      <c r="G10" s="460"/>
      <c r="H10" s="460"/>
    </row>
    <row r="11" spans="2:8">
      <c r="B11" s="460"/>
      <c r="C11" s="460"/>
      <c r="D11" s="460"/>
      <c r="E11" s="460"/>
      <c r="F11" s="460"/>
      <c r="G11" s="460"/>
      <c r="H11" s="460"/>
    </row>
    <row r="12" spans="2:8">
      <c r="B12" s="460"/>
      <c r="C12" s="460"/>
      <c r="D12" s="460"/>
      <c r="E12" s="460"/>
      <c r="F12" s="460"/>
      <c r="G12" s="460"/>
      <c r="H12" s="460"/>
    </row>
    <row r="13" spans="2:8">
      <c r="B13" s="460"/>
      <c r="C13" s="460"/>
      <c r="D13" s="460"/>
      <c r="E13" s="460"/>
      <c r="F13" s="460"/>
      <c r="G13" s="460"/>
      <c r="H13" s="460"/>
    </row>
    <row r="14" spans="2:8">
      <c r="B14" s="460"/>
      <c r="C14" s="460"/>
      <c r="D14" s="460"/>
      <c r="E14" s="460"/>
      <c r="F14" s="460"/>
      <c r="G14" s="460"/>
      <c r="H14" s="460"/>
    </row>
    <row r="15" spans="2:8">
      <c r="B15" s="460"/>
      <c r="C15" s="460"/>
      <c r="D15" s="460"/>
      <c r="E15" s="460"/>
      <c r="F15" s="460"/>
      <c r="G15" s="460"/>
      <c r="H15" s="460"/>
    </row>
    <row r="16" spans="2:8">
      <c r="B16" s="460"/>
      <c r="C16" s="460"/>
      <c r="D16" s="460"/>
      <c r="E16" s="460"/>
      <c r="F16" s="460"/>
      <c r="G16" s="460"/>
      <c r="H16" s="460"/>
    </row>
    <row r="17" spans="2:8">
      <c r="B17" s="460"/>
      <c r="C17" s="460"/>
      <c r="D17" s="460"/>
      <c r="E17" s="460"/>
      <c r="F17" s="460"/>
      <c r="G17" s="460"/>
      <c r="H17" s="460"/>
    </row>
    <row r="18" spans="2:8">
      <c r="B18" s="460"/>
      <c r="C18" s="460"/>
      <c r="D18" s="460"/>
      <c r="E18" s="460"/>
      <c r="F18" s="460"/>
      <c r="G18" s="460"/>
      <c r="H18" s="460"/>
    </row>
    <row r="19" spans="2:8">
      <c r="B19" s="460"/>
      <c r="C19" s="460"/>
      <c r="D19" s="460"/>
      <c r="E19" s="460"/>
      <c r="F19" s="460"/>
      <c r="G19" s="460"/>
      <c r="H19" s="460"/>
    </row>
    <row r="20" spans="2:8">
      <c r="B20" s="460"/>
      <c r="C20" s="460"/>
      <c r="D20" s="460"/>
      <c r="E20" s="460"/>
      <c r="F20" s="460"/>
      <c r="G20" s="460"/>
      <c r="H20" s="460"/>
    </row>
    <row r="21" spans="2:8">
      <c r="B21" s="460"/>
      <c r="C21" s="460"/>
      <c r="D21" s="460"/>
      <c r="E21" s="460"/>
      <c r="F21" s="460"/>
      <c r="G21" s="460"/>
      <c r="H21" s="460"/>
    </row>
    <row r="22" spans="2:8">
      <c r="B22" s="460"/>
      <c r="C22" s="460"/>
      <c r="D22" s="460"/>
      <c r="E22" s="460"/>
      <c r="F22" s="460"/>
      <c r="G22" s="460"/>
      <c r="H22" s="460"/>
    </row>
    <row r="23" spans="2:8">
      <c r="B23" s="460"/>
      <c r="C23" s="460"/>
      <c r="D23" s="460"/>
      <c r="E23" s="460"/>
      <c r="F23" s="460"/>
      <c r="G23" s="460"/>
      <c r="H23" s="460"/>
    </row>
    <row r="24" spans="2:8">
      <c r="B24" s="460"/>
      <c r="C24" s="460"/>
      <c r="D24" s="460"/>
      <c r="E24" s="460"/>
      <c r="F24" s="460"/>
      <c r="G24" s="460"/>
      <c r="H24" s="460"/>
    </row>
    <row r="25" spans="2:8">
      <c r="B25" s="460"/>
      <c r="C25" s="460"/>
      <c r="D25" s="460"/>
      <c r="E25" s="460"/>
      <c r="F25" s="460"/>
      <c r="G25" s="460"/>
      <c r="H25" s="460"/>
    </row>
    <row r="26" spans="2:8">
      <c r="B26" s="460"/>
      <c r="C26" s="460"/>
      <c r="D26" s="460"/>
      <c r="E26" s="460"/>
      <c r="F26" s="460"/>
      <c r="G26" s="460"/>
      <c r="H26" s="460"/>
    </row>
    <row r="27" spans="2:8">
      <c r="B27" s="460"/>
      <c r="C27" s="460"/>
      <c r="D27" s="460"/>
      <c r="E27" s="460"/>
      <c r="F27" s="460"/>
      <c r="G27" s="460"/>
      <c r="H27" s="460"/>
    </row>
    <row r="28" spans="2:8">
      <c r="B28" s="460"/>
      <c r="C28" s="460"/>
      <c r="D28" s="460"/>
      <c r="E28" s="460"/>
      <c r="F28" s="460"/>
      <c r="G28" s="460"/>
      <c r="H28" s="460"/>
    </row>
    <row r="29" spans="2:8">
      <c r="B29" s="460"/>
      <c r="C29" s="460"/>
      <c r="D29" s="460"/>
      <c r="E29" s="460"/>
      <c r="F29" s="460"/>
      <c r="G29" s="460"/>
      <c r="H29" s="460"/>
    </row>
    <row r="30" spans="2:8">
      <c r="B30" s="460"/>
      <c r="C30" s="460"/>
      <c r="D30" s="460"/>
      <c r="E30" s="460"/>
      <c r="F30" s="460"/>
      <c r="G30" s="460"/>
      <c r="H30" s="460"/>
    </row>
    <row r="31" spans="2:8">
      <c r="B31" s="460"/>
      <c r="C31" s="460"/>
      <c r="D31" s="460"/>
      <c r="E31" s="460"/>
      <c r="F31" s="460"/>
      <c r="G31" s="460"/>
      <c r="H31" s="460"/>
    </row>
    <row r="32" spans="2:8">
      <c r="B32" s="460"/>
      <c r="C32" s="460"/>
      <c r="D32" s="460"/>
      <c r="E32" s="460"/>
      <c r="F32" s="460"/>
      <c r="G32" s="460"/>
      <c r="H32" s="460"/>
    </row>
    <row r="33" spans="2:8">
      <c r="B33" s="460"/>
      <c r="C33" s="460"/>
      <c r="D33" s="460"/>
      <c r="E33" s="460"/>
      <c r="F33" s="460"/>
      <c r="G33" s="460"/>
      <c r="H33" s="460"/>
    </row>
    <row r="34" spans="2:8">
      <c r="B34" s="460"/>
      <c r="C34" s="460"/>
      <c r="D34" s="460"/>
      <c r="E34" s="460"/>
      <c r="F34" s="460"/>
      <c r="G34" s="460"/>
      <c r="H34" s="460"/>
    </row>
    <row r="35" spans="2:8">
      <c r="B35" s="460"/>
      <c r="C35" s="460"/>
      <c r="D35" s="460"/>
      <c r="E35" s="460"/>
      <c r="F35" s="460"/>
      <c r="G35" s="460"/>
      <c r="H35" s="460"/>
    </row>
    <row r="36" spans="2:8" ht="177.6" customHeight="1">
      <c r="B36" s="460"/>
      <c r="C36" s="460"/>
      <c r="D36" s="460"/>
      <c r="E36" s="460"/>
      <c r="F36" s="460"/>
      <c r="G36" s="460"/>
      <c r="H36" s="460"/>
    </row>
  </sheetData>
  <mergeCells count="1">
    <mergeCell ref="B2:H36"/>
  </mergeCells>
  <phoneticPr fontId="11" type="noConversion"/>
  <pageMargins left="0.75" right="0.75" top="1" bottom="1" header="0.5" footer="0.5"/>
  <pageSetup paperSize="9"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zoomScaleNormal="100" workbookViewId="0">
      <selection activeCell="B2" sqref="B2"/>
    </sheetView>
  </sheetViews>
  <sheetFormatPr defaultColWidth="9.109375" defaultRowHeight="14.4"/>
  <cols>
    <col min="1" max="1" width="5.6640625" style="301" customWidth="1"/>
    <col min="2" max="2" width="40.6640625" style="303" customWidth="1"/>
    <col min="3" max="3" width="7" style="237" customWidth="1"/>
    <col min="4" max="4" width="11.6640625" style="238" customWidth="1"/>
    <col min="5" max="5" width="9.6640625" style="236" customWidth="1"/>
    <col min="6" max="6" width="13" style="236" customWidth="1"/>
    <col min="7" max="16384" width="9.109375" style="236"/>
  </cols>
  <sheetData>
    <row r="1" spans="1:9" ht="20.399999999999999">
      <c r="A1" s="171" t="s">
        <v>57</v>
      </c>
      <c r="B1" s="304" t="s">
        <v>58</v>
      </c>
      <c r="C1" s="222" t="s">
        <v>59</v>
      </c>
      <c r="D1" s="222" t="s">
        <v>60</v>
      </c>
      <c r="E1" s="173" t="s">
        <v>61</v>
      </c>
      <c r="F1" s="174" t="s">
        <v>62</v>
      </c>
      <c r="G1" s="305"/>
      <c r="H1" s="306"/>
      <c r="I1" s="307"/>
    </row>
    <row r="2" spans="1:9" ht="26.4">
      <c r="A2" s="298" t="s">
        <v>43</v>
      </c>
      <c r="B2" s="308" t="s">
        <v>308</v>
      </c>
      <c r="C2" s="309" t="s">
        <v>309</v>
      </c>
      <c r="D2" s="310">
        <v>65</v>
      </c>
      <c r="E2" s="311"/>
      <c r="F2" s="311"/>
    </row>
    <row r="3" spans="1:9" ht="26.4">
      <c r="A3" s="298" t="s">
        <v>44</v>
      </c>
      <c r="B3" s="308" t="s">
        <v>310</v>
      </c>
      <c r="C3" s="309" t="s">
        <v>9</v>
      </c>
      <c r="D3" s="310">
        <v>20</v>
      </c>
      <c r="E3" s="311"/>
      <c r="F3" s="311"/>
    </row>
    <row r="4" spans="1:9" ht="26.4">
      <c r="A4" s="298" t="s">
        <v>45</v>
      </c>
      <c r="B4" s="308" t="s">
        <v>311</v>
      </c>
      <c r="C4" s="309" t="s">
        <v>309</v>
      </c>
      <c r="D4" s="310">
        <v>150</v>
      </c>
      <c r="E4" s="311"/>
      <c r="F4" s="311"/>
    </row>
    <row r="5" spans="1:9" ht="26.4">
      <c r="A5" s="298" t="s">
        <v>46</v>
      </c>
      <c r="B5" s="308" t="s">
        <v>312</v>
      </c>
      <c r="C5" s="309" t="s">
        <v>309</v>
      </c>
      <c r="D5" s="310">
        <v>200</v>
      </c>
      <c r="E5" s="311"/>
      <c r="F5" s="311"/>
    </row>
    <row r="6" spans="1:9" ht="26.4">
      <c r="A6" s="298" t="s">
        <v>47</v>
      </c>
      <c r="B6" s="308" t="s">
        <v>313</v>
      </c>
      <c r="C6" s="309" t="s">
        <v>314</v>
      </c>
      <c r="D6" s="310">
        <v>25</v>
      </c>
      <c r="E6" s="311"/>
      <c r="F6" s="311"/>
    </row>
    <row r="7" spans="1:9" ht="26.4">
      <c r="A7" s="298" t="s">
        <v>48</v>
      </c>
      <c r="B7" s="308" t="s">
        <v>315</v>
      </c>
      <c r="C7" s="309"/>
      <c r="D7" s="310"/>
      <c r="E7" s="311"/>
      <c r="F7" s="311"/>
    </row>
    <row r="8" spans="1:9">
      <c r="A8" s="298" t="s">
        <v>316</v>
      </c>
      <c r="B8" s="308" t="s">
        <v>317</v>
      </c>
      <c r="C8" s="309" t="s">
        <v>9</v>
      </c>
      <c r="D8" s="310">
        <v>1</v>
      </c>
      <c r="E8" s="311"/>
      <c r="F8" s="311"/>
    </row>
    <row r="9" spans="1:9">
      <c r="A9" s="298" t="s">
        <v>316</v>
      </c>
      <c r="B9" s="308" t="s">
        <v>318</v>
      </c>
      <c r="C9" s="309" t="s">
        <v>9</v>
      </c>
      <c r="D9" s="310">
        <v>2</v>
      </c>
      <c r="E9" s="311"/>
      <c r="F9" s="311"/>
    </row>
    <row r="10" spans="1:9">
      <c r="A10" s="298" t="s">
        <v>316</v>
      </c>
      <c r="B10" s="308" t="s">
        <v>319</v>
      </c>
      <c r="C10" s="309" t="s">
        <v>9</v>
      </c>
      <c r="D10" s="310">
        <v>1</v>
      </c>
      <c r="E10" s="311"/>
      <c r="F10" s="311"/>
    </row>
    <row r="11" spans="1:9">
      <c r="A11" s="298" t="s">
        <v>316</v>
      </c>
      <c r="B11" s="308" t="s">
        <v>320</v>
      </c>
      <c r="C11" s="309" t="s">
        <v>9</v>
      </c>
      <c r="D11" s="310">
        <v>2</v>
      </c>
      <c r="E11" s="311"/>
      <c r="F11" s="311"/>
    </row>
    <row r="12" spans="1:9">
      <c r="A12" s="298" t="s">
        <v>316</v>
      </c>
      <c r="B12" s="308" t="s">
        <v>321</v>
      </c>
      <c r="C12" s="309" t="s">
        <v>322</v>
      </c>
      <c r="D12" s="310">
        <v>1</v>
      </c>
      <c r="E12" s="311"/>
      <c r="F12" s="311"/>
    </row>
    <row r="13" spans="1:9" ht="29.25" customHeight="1">
      <c r="A13" s="298" t="s">
        <v>49</v>
      </c>
      <c r="B13" s="308" t="s">
        <v>323</v>
      </c>
      <c r="C13" s="309" t="s">
        <v>314</v>
      </c>
      <c r="D13" s="310">
        <v>38</v>
      </c>
      <c r="E13" s="311"/>
      <c r="F13" s="311"/>
    </row>
    <row r="14" spans="1:9" ht="39.6">
      <c r="A14" s="298" t="s">
        <v>80</v>
      </c>
      <c r="B14" s="308" t="s">
        <v>324</v>
      </c>
      <c r="C14" s="309" t="s">
        <v>314</v>
      </c>
      <c r="D14" s="310">
        <v>180</v>
      </c>
      <c r="E14" s="311"/>
      <c r="F14" s="311"/>
    </row>
    <row r="15" spans="1:9" ht="26.4">
      <c r="A15" s="298" t="s">
        <v>81</v>
      </c>
      <c r="B15" s="308" t="s">
        <v>325</v>
      </c>
      <c r="C15" s="309" t="s">
        <v>286</v>
      </c>
      <c r="D15" s="310"/>
      <c r="E15" s="311"/>
      <c r="F15" s="311"/>
    </row>
    <row r="16" spans="1:9" ht="26.4">
      <c r="A16" s="298" t="s">
        <v>82</v>
      </c>
      <c r="B16" s="308" t="s">
        <v>326</v>
      </c>
      <c r="C16" s="309" t="s">
        <v>309</v>
      </c>
      <c r="D16" s="310">
        <v>200</v>
      </c>
      <c r="E16" s="311"/>
      <c r="F16" s="311"/>
    </row>
    <row r="17" spans="1:6">
      <c r="A17" s="297"/>
      <c r="B17" s="312"/>
      <c r="C17" s="313"/>
      <c r="D17" s="314"/>
      <c r="E17" s="311"/>
      <c r="F17" s="311"/>
    </row>
    <row r="18" spans="1:6">
      <c r="A18" s="299" t="s">
        <v>43</v>
      </c>
      <c r="B18" s="502" t="s">
        <v>327</v>
      </c>
      <c r="C18" s="503"/>
      <c r="D18" s="503"/>
      <c r="E18" s="311"/>
      <c r="F18" s="311"/>
    </row>
    <row r="19" spans="1:6">
      <c r="A19" s="297"/>
      <c r="B19" s="312"/>
      <c r="C19" s="313"/>
      <c r="D19" s="314"/>
      <c r="E19" s="311"/>
      <c r="F19" s="311"/>
    </row>
    <row r="20" spans="1:6">
      <c r="A20" s="299" t="s">
        <v>44</v>
      </c>
      <c r="B20" s="502" t="s">
        <v>328</v>
      </c>
      <c r="C20" s="503"/>
      <c r="D20" s="503"/>
      <c r="E20" s="311"/>
      <c r="F20" s="311"/>
    </row>
    <row r="21" spans="1:6">
      <c r="A21" s="297"/>
      <c r="B21" s="312"/>
      <c r="C21" s="313"/>
      <c r="D21" s="314"/>
      <c r="E21" s="311"/>
      <c r="F21" s="311"/>
    </row>
    <row r="22" spans="1:6" ht="39.6">
      <c r="A22" s="298" t="s">
        <v>43</v>
      </c>
      <c r="B22" s="308" t="s">
        <v>329</v>
      </c>
      <c r="C22" s="309" t="s">
        <v>309</v>
      </c>
      <c r="D22" s="310">
        <v>100</v>
      </c>
      <c r="E22" s="311"/>
      <c r="F22" s="311"/>
    </row>
    <row r="23" spans="1:6" ht="26.4">
      <c r="A23" s="298" t="s">
        <v>44</v>
      </c>
      <c r="B23" s="308" t="s">
        <v>330</v>
      </c>
      <c r="C23" s="309" t="s">
        <v>9</v>
      </c>
      <c r="D23" s="310">
        <v>20</v>
      </c>
      <c r="E23" s="311"/>
      <c r="F23" s="311"/>
    </row>
    <row r="24" spans="1:6">
      <c r="A24" s="298" t="s">
        <v>45</v>
      </c>
      <c r="B24" s="308" t="s">
        <v>331</v>
      </c>
      <c r="C24" s="309" t="s">
        <v>9</v>
      </c>
      <c r="D24" s="310">
        <v>30</v>
      </c>
      <c r="E24" s="311"/>
      <c r="F24" s="311"/>
    </row>
    <row r="25" spans="1:6">
      <c r="A25" s="297"/>
      <c r="B25" s="312"/>
      <c r="C25" s="313"/>
      <c r="D25" s="314"/>
      <c r="E25" s="311"/>
      <c r="F25" s="311"/>
    </row>
    <row r="26" spans="1:6">
      <c r="A26" s="299" t="s">
        <v>44</v>
      </c>
      <c r="B26" s="502" t="s">
        <v>332</v>
      </c>
      <c r="C26" s="503"/>
      <c r="D26" s="503"/>
      <c r="E26" s="311"/>
      <c r="F26" s="311"/>
    </row>
    <row r="27" spans="1:6">
      <c r="A27" s="297"/>
      <c r="B27" s="312"/>
      <c r="C27" s="313"/>
      <c r="D27" s="314"/>
      <c r="E27" s="311"/>
      <c r="F27" s="311"/>
    </row>
    <row r="28" spans="1:6">
      <c r="A28" s="297"/>
      <c r="B28" s="312"/>
      <c r="C28" s="313"/>
      <c r="D28" s="314"/>
      <c r="E28" s="311"/>
      <c r="F28" s="311"/>
    </row>
    <row r="29" spans="1:6">
      <c r="A29" s="297"/>
      <c r="B29" s="502" t="s">
        <v>333</v>
      </c>
      <c r="C29" s="503"/>
      <c r="D29" s="503"/>
      <c r="E29" s="311"/>
      <c r="F29" s="311"/>
    </row>
    <row r="30" spans="1:6">
      <c r="A30" s="297"/>
      <c r="B30" s="312"/>
      <c r="C30" s="313"/>
      <c r="D30" s="314"/>
      <c r="E30" s="311"/>
      <c r="F30" s="311"/>
    </row>
    <row r="31" spans="1:6">
      <c r="A31" s="300">
        <v>1</v>
      </c>
      <c r="B31" s="502" t="s">
        <v>334</v>
      </c>
      <c r="C31" s="503"/>
      <c r="D31" s="503"/>
      <c r="E31" s="311"/>
      <c r="F31" s="311"/>
    </row>
    <row r="32" spans="1:6">
      <c r="A32" s="300">
        <v>2</v>
      </c>
      <c r="B32" s="502" t="s">
        <v>328</v>
      </c>
      <c r="C32" s="503"/>
      <c r="D32" s="503"/>
      <c r="E32" s="311"/>
      <c r="F32" s="311"/>
    </row>
    <row r="33" spans="2:6">
      <c r="B33" s="315"/>
      <c r="C33" s="316"/>
      <c r="D33" s="317"/>
      <c r="E33" s="318"/>
      <c r="F33" s="318"/>
    </row>
    <row r="34" spans="2:6">
      <c r="B34" s="502" t="s">
        <v>335</v>
      </c>
      <c r="C34" s="503"/>
      <c r="D34" s="503"/>
      <c r="E34" s="318"/>
      <c r="F34" s="318"/>
    </row>
    <row r="35" spans="2:6">
      <c r="B35" s="302"/>
      <c r="C35" s="295"/>
      <c r="D35" s="296"/>
    </row>
    <row r="36" spans="2:6">
      <c r="B36" s="302"/>
      <c r="C36" s="295"/>
      <c r="D36" s="296"/>
    </row>
    <row r="37" spans="2:6">
      <c r="B37" s="302"/>
      <c r="C37" s="295"/>
      <c r="D37" s="296"/>
    </row>
    <row r="38" spans="2:6">
      <c r="B38" s="302"/>
      <c r="C38" s="295"/>
      <c r="D38" s="296"/>
    </row>
  </sheetData>
  <mergeCells count="7">
    <mergeCell ref="B34:D34"/>
    <mergeCell ref="B18:D18"/>
    <mergeCell ref="B20:D20"/>
    <mergeCell ref="B26:D26"/>
    <mergeCell ref="B29:D29"/>
    <mergeCell ref="B31:D31"/>
    <mergeCell ref="B32:D32"/>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1"/>
  <sheetViews>
    <sheetView topLeftCell="A64" zoomScaleNormal="100" workbookViewId="0">
      <selection activeCell="C79" sqref="C79"/>
    </sheetView>
  </sheetViews>
  <sheetFormatPr defaultRowHeight="13.2"/>
  <cols>
    <col min="1" max="1" width="5.6640625" style="240" customWidth="1"/>
    <col min="2" max="2" width="40.6640625" style="241" customWidth="1"/>
    <col min="3" max="3" width="5.6640625" style="241" customWidth="1"/>
    <col min="4" max="4" width="11.6640625" style="242" customWidth="1"/>
    <col min="5" max="5" width="11.5546875" style="239" customWidth="1"/>
    <col min="6" max="6" width="11.88671875" style="239" customWidth="1"/>
    <col min="7" max="254" width="9.109375" style="239"/>
    <col min="255" max="255" width="5.6640625" style="239" customWidth="1"/>
    <col min="256" max="256" width="40.6640625" style="239" customWidth="1"/>
    <col min="257" max="257" width="5.6640625" style="239" customWidth="1"/>
    <col min="258" max="260" width="11.6640625" style="239" customWidth="1"/>
    <col min="261" max="510" width="9.109375" style="239"/>
    <col min="511" max="511" width="5.6640625" style="239" customWidth="1"/>
    <col min="512" max="512" width="40.6640625" style="239" customWidth="1"/>
    <col min="513" max="513" width="5.6640625" style="239" customWidth="1"/>
    <col min="514" max="516" width="11.6640625" style="239" customWidth="1"/>
    <col min="517" max="766" width="9.109375" style="239"/>
    <col min="767" max="767" width="5.6640625" style="239" customWidth="1"/>
    <col min="768" max="768" width="40.6640625" style="239" customWidth="1"/>
    <col min="769" max="769" width="5.6640625" style="239" customWidth="1"/>
    <col min="770" max="772" width="11.6640625" style="239" customWidth="1"/>
    <col min="773" max="1022" width="9.109375" style="239"/>
    <col min="1023" max="1023" width="5.6640625" style="239" customWidth="1"/>
    <col min="1024" max="1024" width="40.6640625" style="239" customWidth="1"/>
    <col min="1025" max="1025" width="5.6640625" style="239" customWidth="1"/>
    <col min="1026" max="1028" width="11.6640625" style="239" customWidth="1"/>
    <col min="1029" max="1278" width="9.109375" style="239"/>
    <col min="1279" max="1279" width="5.6640625" style="239" customWidth="1"/>
    <col min="1280" max="1280" width="40.6640625" style="239" customWidth="1"/>
    <col min="1281" max="1281" width="5.6640625" style="239" customWidth="1"/>
    <col min="1282" max="1284" width="11.6640625" style="239" customWidth="1"/>
    <col min="1285" max="1534" width="9.109375" style="239"/>
    <col min="1535" max="1535" width="5.6640625" style="239" customWidth="1"/>
    <col min="1536" max="1536" width="40.6640625" style="239" customWidth="1"/>
    <col min="1537" max="1537" width="5.6640625" style="239" customWidth="1"/>
    <col min="1538" max="1540" width="11.6640625" style="239" customWidth="1"/>
    <col min="1541" max="1790" width="9.109375" style="239"/>
    <col min="1791" max="1791" width="5.6640625" style="239" customWidth="1"/>
    <col min="1792" max="1792" width="40.6640625" style="239" customWidth="1"/>
    <col min="1793" max="1793" width="5.6640625" style="239" customWidth="1"/>
    <col min="1794" max="1796" width="11.6640625" style="239" customWidth="1"/>
    <col min="1797" max="2046" width="9.109375" style="239"/>
    <col min="2047" max="2047" width="5.6640625" style="239" customWidth="1"/>
    <col min="2048" max="2048" width="40.6640625" style="239" customWidth="1"/>
    <col min="2049" max="2049" width="5.6640625" style="239" customWidth="1"/>
    <col min="2050" max="2052" width="11.6640625" style="239" customWidth="1"/>
    <col min="2053" max="2302" width="9.109375" style="239"/>
    <col min="2303" max="2303" width="5.6640625" style="239" customWidth="1"/>
    <col min="2304" max="2304" width="40.6640625" style="239" customWidth="1"/>
    <col min="2305" max="2305" width="5.6640625" style="239" customWidth="1"/>
    <col min="2306" max="2308" width="11.6640625" style="239" customWidth="1"/>
    <col min="2309" max="2558" width="9.109375" style="239"/>
    <col min="2559" max="2559" width="5.6640625" style="239" customWidth="1"/>
    <col min="2560" max="2560" width="40.6640625" style="239" customWidth="1"/>
    <col min="2561" max="2561" width="5.6640625" style="239" customWidth="1"/>
    <col min="2562" max="2564" width="11.6640625" style="239" customWidth="1"/>
    <col min="2565" max="2814" width="9.109375" style="239"/>
    <col min="2815" max="2815" width="5.6640625" style="239" customWidth="1"/>
    <col min="2816" max="2816" width="40.6640625" style="239" customWidth="1"/>
    <col min="2817" max="2817" width="5.6640625" style="239" customWidth="1"/>
    <col min="2818" max="2820" width="11.6640625" style="239" customWidth="1"/>
    <col min="2821" max="3070" width="9.109375" style="239"/>
    <col min="3071" max="3071" width="5.6640625" style="239" customWidth="1"/>
    <col min="3072" max="3072" width="40.6640625" style="239" customWidth="1"/>
    <col min="3073" max="3073" width="5.6640625" style="239" customWidth="1"/>
    <col min="3074" max="3076" width="11.6640625" style="239" customWidth="1"/>
    <col min="3077" max="3326" width="9.109375" style="239"/>
    <col min="3327" max="3327" width="5.6640625" style="239" customWidth="1"/>
    <col min="3328" max="3328" width="40.6640625" style="239" customWidth="1"/>
    <col min="3329" max="3329" width="5.6640625" style="239" customWidth="1"/>
    <col min="3330" max="3332" width="11.6640625" style="239" customWidth="1"/>
    <col min="3333" max="3582" width="9.109375" style="239"/>
    <col min="3583" max="3583" width="5.6640625" style="239" customWidth="1"/>
    <col min="3584" max="3584" width="40.6640625" style="239" customWidth="1"/>
    <col min="3585" max="3585" width="5.6640625" style="239" customWidth="1"/>
    <col min="3586" max="3588" width="11.6640625" style="239" customWidth="1"/>
    <col min="3589" max="3838" width="9.109375" style="239"/>
    <col min="3839" max="3839" width="5.6640625" style="239" customWidth="1"/>
    <col min="3840" max="3840" width="40.6640625" style="239" customWidth="1"/>
    <col min="3841" max="3841" width="5.6640625" style="239" customWidth="1"/>
    <col min="3842" max="3844" width="11.6640625" style="239" customWidth="1"/>
    <col min="3845" max="4094" width="9.109375" style="239"/>
    <col min="4095" max="4095" width="5.6640625" style="239" customWidth="1"/>
    <col min="4096" max="4096" width="40.6640625" style="239" customWidth="1"/>
    <col min="4097" max="4097" width="5.6640625" style="239" customWidth="1"/>
    <col min="4098" max="4100" width="11.6640625" style="239" customWidth="1"/>
    <col min="4101" max="4350" width="9.109375" style="239"/>
    <col min="4351" max="4351" width="5.6640625" style="239" customWidth="1"/>
    <col min="4352" max="4352" width="40.6640625" style="239" customWidth="1"/>
    <col min="4353" max="4353" width="5.6640625" style="239" customWidth="1"/>
    <col min="4354" max="4356" width="11.6640625" style="239" customWidth="1"/>
    <col min="4357" max="4606" width="9.109375" style="239"/>
    <col min="4607" max="4607" width="5.6640625" style="239" customWidth="1"/>
    <col min="4608" max="4608" width="40.6640625" style="239" customWidth="1"/>
    <col min="4609" max="4609" width="5.6640625" style="239" customWidth="1"/>
    <col min="4610" max="4612" width="11.6640625" style="239" customWidth="1"/>
    <col min="4613" max="4862" width="9.109375" style="239"/>
    <col min="4863" max="4863" width="5.6640625" style="239" customWidth="1"/>
    <col min="4864" max="4864" width="40.6640625" style="239" customWidth="1"/>
    <col min="4865" max="4865" width="5.6640625" style="239" customWidth="1"/>
    <col min="4866" max="4868" width="11.6640625" style="239" customWidth="1"/>
    <col min="4869" max="5118" width="9.109375" style="239"/>
    <col min="5119" max="5119" width="5.6640625" style="239" customWidth="1"/>
    <col min="5120" max="5120" width="40.6640625" style="239" customWidth="1"/>
    <col min="5121" max="5121" width="5.6640625" style="239" customWidth="1"/>
    <col min="5122" max="5124" width="11.6640625" style="239" customWidth="1"/>
    <col min="5125" max="5374" width="9.109375" style="239"/>
    <col min="5375" max="5375" width="5.6640625" style="239" customWidth="1"/>
    <col min="5376" max="5376" width="40.6640625" style="239" customWidth="1"/>
    <col min="5377" max="5377" width="5.6640625" style="239" customWidth="1"/>
    <col min="5378" max="5380" width="11.6640625" style="239" customWidth="1"/>
    <col min="5381" max="5630" width="9.109375" style="239"/>
    <col min="5631" max="5631" width="5.6640625" style="239" customWidth="1"/>
    <col min="5632" max="5632" width="40.6640625" style="239" customWidth="1"/>
    <col min="5633" max="5633" width="5.6640625" style="239" customWidth="1"/>
    <col min="5634" max="5636" width="11.6640625" style="239" customWidth="1"/>
    <col min="5637" max="5886" width="9.109375" style="239"/>
    <col min="5887" max="5887" width="5.6640625" style="239" customWidth="1"/>
    <col min="5888" max="5888" width="40.6640625" style="239" customWidth="1"/>
    <col min="5889" max="5889" width="5.6640625" style="239" customWidth="1"/>
    <col min="5890" max="5892" width="11.6640625" style="239" customWidth="1"/>
    <col min="5893" max="6142" width="9.109375" style="239"/>
    <col min="6143" max="6143" width="5.6640625" style="239" customWidth="1"/>
    <col min="6144" max="6144" width="40.6640625" style="239" customWidth="1"/>
    <col min="6145" max="6145" width="5.6640625" style="239" customWidth="1"/>
    <col min="6146" max="6148" width="11.6640625" style="239" customWidth="1"/>
    <col min="6149" max="6398" width="9.109375" style="239"/>
    <col min="6399" max="6399" width="5.6640625" style="239" customWidth="1"/>
    <col min="6400" max="6400" width="40.6640625" style="239" customWidth="1"/>
    <col min="6401" max="6401" width="5.6640625" style="239" customWidth="1"/>
    <col min="6402" max="6404" width="11.6640625" style="239" customWidth="1"/>
    <col min="6405" max="6654" width="9.109375" style="239"/>
    <col min="6655" max="6655" width="5.6640625" style="239" customWidth="1"/>
    <col min="6656" max="6656" width="40.6640625" style="239" customWidth="1"/>
    <col min="6657" max="6657" width="5.6640625" style="239" customWidth="1"/>
    <col min="6658" max="6660" width="11.6640625" style="239" customWidth="1"/>
    <col min="6661" max="6910" width="9.109375" style="239"/>
    <col min="6911" max="6911" width="5.6640625" style="239" customWidth="1"/>
    <col min="6912" max="6912" width="40.6640625" style="239" customWidth="1"/>
    <col min="6913" max="6913" width="5.6640625" style="239" customWidth="1"/>
    <col min="6914" max="6916" width="11.6640625" style="239" customWidth="1"/>
    <col min="6917" max="7166" width="9.109375" style="239"/>
    <col min="7167" max="7167" width="5.6640625" style="239" customWidth="1"/>
    <col min="7168" max="7168" width="40.6640625" style="239" customWidth="1"/>
    <col min="7169" max="7169" width="5.6640625" style="239" customWidth="1"/>
    <col min="7170" max="7172" width="11.6640625" style="239" customWidth="1"/>
    <col min="7173" max="7422" width="9.109375" style="239"/>
    <col min="7423" max="7423" width="5.6640625" style="239" customWidth="1"/>
    <col min="7424" max="7424" width="40.6640625" style="239" customWidth="1"/>
    <col min="7425" max="7425" width="5.6640625" style="239" customWidth="1"/>
    <col min="7426" max="7428" width="11.6640625" style="239" customWidth="1"/>
    <col min="7429" max="7678" width="9.109375" style="239"/>
    <col min="7679" max="7679" width="5.6640625" style="239" customWidth="1"/>
    <col min="7680" max="7680" width="40.6640625" style="239" customWidth="1"/>
    <col min="7681" max="7681" width="5.6640625" style="239" customWidth="1"/>
    <col min="7682" max="7684" width="11.6640625" style="239" customWidth="1"/>
    <col min="7685" max="7934" width="9.109375" style="239"/>
    <col min="7935" max="7935" width="5.6640625" style="239" customWidth="1"/>
    <col min="7936" max="7936" width="40.6640625" style="239" customWidth="1"/>
    <col min="7937" max="7937" width="5.6640625" style="239" customWidth="1"/>
    <col min="7938" max="7940" width="11.6640625" style="239" customWidth="1"/>
    <col min="7941" max="8190" width="9.109375" style="239"/>
    <col min="8191" max="8191" width="5.6640625" style="239" customWidth="1"/>
    <col min="8192" max="8192" width="40.6640625" style="239" customWidth="1"/>
    <col min="8193" max="8193" width="5.6640625" style="239" customWidth="1"/>
    <col min="8194" max="8196" width="11.6640625" style="239" customWidth="1"/>
    <col min="8197" max="8446" width="9.109375" style="239"/>
    <col min="8447" max="8447" width="5.6640625" style="239" customWidth="1"/>
    <col min="8448" max="8448" width="40.6640625" style="239" customWidth="1"/>
    <col min="8449" max="8449" width="5.6640625" style="239" customWidth="1"/>
    <col min="8450" max="8452" width="11.6640625" style="239" customWidth="1"/>
    <col min="8453" max="8702" width="9.109375" style="239"/>
    <col min="8703" max="8703" width="5.6640625" style="239" customWidth="1"/>
    <col min="8704" max="8704" width="40.6640625" style="239" customWidth="1"/>
    <col min="8705" max="8705" width="5.6640625" style="239" customWidth="1"/>
    <col min="8706" max="8708" width="11.6640625" style="239" customWidth="1"/>
    <col min="8709" max="8958" width="9.109375" style="239"/>
    <col min="8959" max="8959" width="5.6640625" style="239" customWidth="1"/>
    <col min="8960" max="8960" width="40.6640625" style="239" customWidth="1"/>
    <col min="8961" max="8961" width="5.6640625" style="239" customWidth="1"/>
    <col min="8962" max="8964" width="11.6640625" style="239" customWidth="1"/>
    <col min="8965" max="9214" width="9.109375" style="239"/>
    <col min="9215" max="9215" width="5.6640625" style="239" customWidth="1"/>
    <col min="9216" max="9216" width="40.6640625" style="239" customWidth="1"/>
    <col min="9217" max="9217" width="5.6640625" style="239" customWidth="1"/>
    <col min="9218" max="9220" width="11.6640625" style="239" customWidth="1"/>
    <col min="9221" max="9470" width="9.109375" style="239"/>
    <col min="9471" max="9471" width="5.6640625" style="239" customWidth="1"/>
    <col min="9472" max="9472" width="40.6640625" style="239" customWidth="1"/>
    <col min="9473" max="9473" width="5.6640625" style="239" customWidth="1"/>
    <col min="9474" max="9476" width="11.6640625" style="239" customWidth="1"/>
    <col min="9477" max="9726" width="9.109375" style="239"/>
    <col min="9727" max="9727" width="5.6640625" style="239" customWidth="1"/>
    <col min="9728" max="9728" width="40.6640625" style="239" customWidth="1"/>
    <col min="9729" max="9729" width="5.6640625" style="239" customWidth="1"/>
    <col min="9730" max="9732" width="11.6640625" style="239" customWidth="1"/>
    <col min="9733" max="9982" width="9.109375" style="239"/>
    <col min="9983" max="9983" width="5.6640625" style="239" customWidth="1"/>
    <col min="9984" max="9984" width="40.6640625" style="239" customWidth="1"/>
    <col min="9985" max="9985" width="5.6640625" style="239" customWidth="1"/>
    <col min="9986" max="9988" width="11.6640625" style="239" customWidth="1"/>
    <col min="9989" max="10238" width="9.109375" style="239"/>
    <col min="10239" max="10239" width="5.6640625" style="239" customWidth="1"/>
    <col min="10240" max="10240" width="40.6640625" style="239" customWidth="1"/>
    <col min="10241" max="10241" width="5.6640625" style="239" customWidth="1"/>
    <col min="10242" max="10244" width="11.6640625" style="239" customWidth="1"/>
    <col min="10245" max="10494" width="9.109375" style="239"/>
    <col min="10495" max="10495" width="5.6640625" style="239" customWidth="1"/>
    <col min="10496" max="10496" width="40.6640625" style="239" customWidth="1"/>
    <col min="10497" max="10497" width="5.6640625" style="239" customWidth="1"/>
    <col min="10498" max="10500" width="11.6640625" style="239" customWidth="1"/>
    <col min="10501" max="10750" width="9.109375" style="239"/>
    <col min="10751" max="10751" width="5.6640625" style="239" customWidth="1"/>
    <col min="10752" max="10752" width="40.6640625" style="239" customWidth="1"/>
    <col min="10753" max="10753" width="5.6640625" style="239" customWidth="1"/>
    <col min="10754" max="10756" width="11.6640625" style="239" customWidth="1"/>
    <col min="10757" max="11006" width="9.109375" style="239"/>
    <col min="11007" max="11007" width="5.6640625" style="239" customWidth="1"/>
    <col min="11008" max="11008" width="40.6640625" style="239" customWidth="1"/>
    <col min="11009" max="11009" width="5.6640625" style="239" customWidth="1"/>
    <col min="11010" max="11012" width="11.6640625" style="239" customWidth="1"/>
    <col min="11013" max="11262" width="9.109375" style="239"/>
    <col min="11263" max="11263" width="5.6640625" style="239" customWidth="1"/>
    <col min="11264" max="11264" width="40.6640625" style="239" customWidth="1"/>
    <col min="11265" max="11265" width="5.6640625" style="239" customWidth="1"/>
    <col min="11266" max="11268" width="11.6640625" style="239" customWidth="1"/>
    <col min="11269" max="11518" width="9.109375" style="239"/>
    <col min="11519" max="11519" width="5.6640625" style="239" customWidth="1"/>
    <col min="11520" max="11520" width="40.6640625" style="239" customWidth="1"/>
    <col min="11521" max="11521" width="5.6640625" style="239" customWidth="1"/>
    <col min="11522" max="11524" width="11.6640625" style="239" customWidth="1"/>
    <col min="11525" max="11774" width="9.109375" style="239"/>
    <col min="11775" max="11775" width="5.6640625" style="239" customWidth="1"/>
    <col min="11776" max="11776" width="40.6640625" style="239" customWidth="1"/>
    <col min="11777" max="11777" width="5.6640625" style="239" customWidth="1"/>
    <col min="11778" max="11780" width="11.6640625" style="239" customWidth="1"/>
    <col min="11781" max="12030" width="9.109375" style="239"/>
    <col min="12031" max="12031" width="5.6640625" style="239" customWidth="1"/>
    <col min="12032" max="12032" width="40.6640625" style="239" customWidth="1"/>
    <col min="12033" max="12033" width="5.6640625" style="239" customWidth="1"/>
    <col min="12034" max="12036" width="11.6640625" style="239" customWidth="1"/>
    <col min="12037" max="12286" width="9.109375" style="239"/>
    <col min="12287" max="12287" width="5.6640625" style="239" customWidth="1"/>
    <col min="12288" max="12288" width="40.6640625" style="239" customWidth="1"/>
    <col min="12289" max="12289" width="5.6640625" style="239" customWidth="1"/>
    <col min="12290" max="12292" width="11.6640625" style="239" customWidth="1"/>
    <col min="12293" max="12542" width="9.109375" style="239"/>
    <col min="12543" max="12543" width="5.6640625" style="239" customWidth="1"/>
    <col min="12544" max="12544" width="40.6640625" style="239" customWidth="1"/>
    <col min="12545" max="12545" width="5.6640625" style="239" customWidth="1"/>
    <col min="12546" max="12548" width="11.6640625" style="239" customWidth="1"/>
    <col min="12549" max="12798" width="9.109375" style="239"/>
    <col min="12799" max="12799" width="5.6640625" style="239" customWidth="1"/>
    <col min="12800" max="12800" width="40.6640625" style="239" customWidth="1"/>
    <col min="12801" max="12801" width="5.6640625" style="239" customWidth="1"/>
    <col min="12802" max="12804" width="11.6640625" style="239" customWidth="1"/>
    <col min="12805" max="13054" width="9.109375" style="239"/>
    <col min="13055" max="13055" width="5.6640625" style="239" customWidth="1"/>
    <col min="13056" max="13056" width="40.6640625" style="239" customWidth="1"/>
    <col min="13057" max="13057" width="5.6640625" style="239" customWidth="1"/>
    <col min="13058" max="13060" width="11.6640625" style="239" customWidth="1"/>
    <col min="13061" max="13310" width="9.109375" style="239"/>
    <col min="13311" max="13311" width="5.6640625" style="239" customWidth="1"/>
    <col min="13312" max="13312" width="40.6640625" style="239" customWidth="1"/>
    <col min="13313" max="13313" width="5.6640625" style="239" customWidth="1"/>
    <col min="13314" max="13316" width="11.6640625" style="239" customWidth="1"/>
    <col min="13317" max="13566" width="9.109375" style="239"/>
    <col min="13567" max="13567" width="5.6640625" style="239" customWidth="1"/>
    <col min="13568" max="13568" width="40.6640625" style="239" customWidth="1"/>
    <col min="13569" max="13569" width="5.6640625" style="239" customWidth="1"/>
    <col min="13570" max="13572" width="11.6640625" style="239" customWidth="1"/>
    <col min="13573" max="13822" width="9.109375" style="239"/>
    <col min="13823" max="13823" width="5.6640625" style="239" customWidth="1"/>
    <col min="13824" max="13824" width="40.6640625" style="239" customWidth="1"/>
    <col min="13825" max="13825" width="5.6640625" style="239" customWidth="1"/>
    <col min="13826" max="13828" width="11.6640625" style="239" customWidth="1"/>
    <col min="13829" max="14078" width="9.109375" style="239"/>
    <col min="14079" max="14079" width="5.6640625" style="239" customWidth="1"/>
    <col min="14080" max="14080" width="40.6640625" style="239" customWidth="1"/>
    <col min="14081" max="14081" width="5.6640625" style="239" customWidth="1"/>
    <col min="14082" max="14084" width="11.6640625" style="239" customWidth="1"/>
    <col min="14085" max="14334" width="9.109375" style="239"/>
    <col min="14335" max="14335" width="5.6640625" style="239" customWidth="1"/>
    <col min="14336" max="14336" width="40.6640625" style="239" customWidth="1"/>
    <col min="14337" max="14337" width="5.6640625" style="239" customWidth="1"/>
    <col min="14338" max="14340" width="11.6640625" style="239" customWidth="1"/>
    <col min="14341" max="14590" width="9.109375" style="239"/>
    <col min="14591" max="14591" width="5.6640625" style="239" customWidth="1"/>
    <col min="14592" max="14592" width="40.6640625" style="239" customWidth="1"/>
    <col min="14593" max="14593" width="5.6640625" style="239" customWidth="1"/>
    <col min="14594" max="14596" width="11.6640625" style="239" customWidth="1"/>
    <col min="14597" max="14846" width="9.109375" style="239"/>
    <col min="14847" max="14847" width="5.6640625" style="239" customWidth="1"/>
    <col min="14848" max="14848" width="40.6640625" style="239" customWidth="1"/>
    <col min="14849" max="14849" width="5.6640625" style="239" customWidth="1"/>
    <col min="14850" max="14852" width="11.6640625" style="239" customWidth="1"/>
    <col min="14853" max="15102" width="9.109375" style="239"/>
    <col min="15103" max="15103" width="5.6640625" style="239" customWidth="1"/>
    <col min="15104" max="15104" width="40.6640625" style="239" customWidth="1"/>
    <col min="15105" max="15105" width="5.6640625" style="239" customWidth="1"/>
    <col min="15106" max="15108" width="11.6640625" style="239" customWidth="1"/>
    <col min="15109" max="15358" width="9.109375" style="239"/>
    <col min="15359" max="15359" width="5.6640625" style="239" customWidth="1"/>
    <col min="15360" max="15360" width="40.6640625" style="239" customWidth="1"/>
    <col min="15361" max="15361" width="5.6640625" style="239" customWidth="1"/>
    <col min="15362" max="15364" width="11.6640625" style="239" customWidth="1"/>
    <col min="15365" max="15614" width="9.109375" style="239"/>
    <col min="15615" max="15615" width="5.6640625" style="239" customWidth="1"/>
    <col min="15616" max="15616" width="40.6640625" style="239" customWidth="1"/>
    <col min="15617" max="15617" width="5.6640625" style="239" customWidth="1"/>
    <col min="15618" max="15620" width="11.6640625" style="239" customWidth="1"/>
    <col min="15621" max="15870" width="9.109375" style="239"/>
    <col min="15871" max="15871" width="5.6640625" style="239" customWidth="1"/>
    <col min="15872" max="15872" width="40.6640625" style="239" customWidth="1"/>
    <col min="15873" max="15873" width="5.6640625" style="239" customWidth="1"/>
    <col min="15874" max="15876" width="11.6640625" style="239" customWidth="1"/>
    <col min="15877" max="16126" width="9.109375" style="239"/>
    <col min="16127" max="16127" width="5.6640625" style="239" customWidth="1"/>
    <col min="16128" max="16128" width="40.6640625" style="239" customWidth="1"/>
    <col min="16129" max="16129" width="5.6640625" style="239" customWidth="1"/>
    <col min="16130" max="16132" width="11.6640625" style="239" customWidth="1"/>
    <col min="16133" max="16384" width="9.109375" style="239"/>
  </cols>
  <sheetData>
    <row r="1" spans="1:6" ht="20.399999999999999">
      <c r="A1" s="171" t="s">
        <v>57</v>
      </c>
      <c r="B1" s="304" t="s">
        <v>58</v>
      </c>
      <c r="C1" s="222" t="s">
        <v>59</v>
      </c>
      <c r="D1" s="222" t="s">
        <v>60</v>
      </c>
      <c r="E1" s="173" t="s">
        <v>61</v>
      </c>
      <c r="F1" s="174" t="s">
        <v>62</v>
      </c>
    </row>
    <row r="2" spans="1:6">
      <c r="A2" s="394" t="s">
        <v>43</v>
      </c>
      <c r="B2" s="504" t="s">
        <v>336</v>
      </c>
      <c r="C2" s="505"/>
      <c r="D2" s="505"/>
    </row>
    <row r="4" spans="1:6" ht="39.6">
      <c r="A4" s="387" t="s">
        <v>43</v>
      </c>
      <c r="B4" s="388" t="s">
        <v>337</v>
      </c>
      <c r="C4" s="388"/>
      <c r="D4" s="389"/>
      <c r="E4" s="390"/>
      <c r="F4" s="390"/>
    </row>
    <row r="5" spans="1:6">
      <c r="A5" s="387" t="s">
        <v>316</v>
      </c>
      <c r="B5" s="388" t="s">
        <v>338</v>
      </c>
      <c r="C5" s="388" t="s">
        <v>9</v>
      </c>
      <c r="D5" s="389">
        <v>40</v>
      </c>
      <c r="E5" s="390"/>
      <c r="F5" s="390"/>
    </row>
    <row r="6" spans="1:6">
      <c r="A6" s="387" t="s">
        <v>316</v>
      </c>
      <c r="B6" s="388" t="s">
        <v>339</v>
      </c>
      <c r="C6" s="388" t="s">
        <v>9</v>
      </c>
      <c r="D6" s="389">
        <v>10</v>
      </c>
      <c r="E6" s="390"/>
      <c r="F6" s="390"/>
    </row>
    <row r="7" spans="1:6">
      <c r="A7" s="387" t="s">
        <v>316</v>
      </c>
      <c r="B7" s="388" t="s">
        <v>340</v>
      </c>
      <c r="C7" s="388" t="s">
        <v>9</v>
      </c>
      <c r="D7" s="389">
        <v>75</v>
      </c>
      <c r="E7" s="390"/>
      <c r="F7" s="390"/>
    </row>
    <row r="8" spans="1:6">
      <c r="A8" s="387" t="s">
        <v>316</v>
      </c>
      <c r="B8" s="388" t="s">
        <v>341</v>
      </c>
      <c r="C8" s="388" t="s">
        <v>342</v>
      </c>
      <c r="D8" s="389"/>
      <c r="E8" s="390"/>
      <c r="F8" s="390"/>
    </row>
    <row r="9" spans="1:6" ht="26.4">
      <c r="A9" s="387" t="s">
        <v>44</v>
      </c>
      <c r="B9" s="388" t="s">
        <v>343</v>
      </c>
      <c r="C9" s="388" t="s">
        <v>9</v>
      </c>
      <c r="D9" s="389">
        <v>25</v>
      </c>
      <c r="E9" s="390"/>
      <c r="F9" s="390"/>
    </row>
    <row r="10" spans="1:6" ht="26.4">
      <c r="A10" s="387" t="s">
        <v>45</v>
      </c>
      <c r="B10" s="388" t="s">
        <v>344</v>
      </c>
      <c r="C10" s="388" t="s">
        <v>314</v>
      </c>
      <c r="D10" s="389">
        <v>76</v>
      </c>
      <c r="E10" s="390"/>
      <c r="F10" s="390"/>
    </row>
    <row r="11" spans="1:6">
      <c r="A11" s="387" t="s">
        <v>46</v>
      </c>
      <c r="B11" s="388" t="s">
        <v>345</v>
      </c>
      <c r="C11" s="388" t="s">
        <v>314</v>
      </c>
      <c r="D11" s="389">
        <v>80</v>
      </c>
      <c r="E11" s="390"/>
      <c r="F11" s="390"/>
    </row>
    <row r="12" spans="1:6">
      <c r="A12" s="387" t="s">
        <v>47</v>
      </c>
      <c r="B12" s="388" t="s">
        <v>346</v>
      </c>
      <c r="C12" s="388" t="s">
        <v>9</v>
      </c>
      <c r="D12" s="389">
        <v>13</v>
      </c>
      <c r="E12" s="390"/>
      <c r="F12" s="390"/>
    </row>
    <row r="13" spans="1:6" ht="26.4">
      <c r="A13" s="387" t="s">
        <v>48</v>
      </c>
      <c r="B13" s="388" t="s">
        <v>347</v>
      </c>
      <c r="C13" s="388" t="s">
        <v>309</v>
      </c>
      <c r="D13" s="389">
        <v>30</v>
      </c>
      <c r="E13" s="390"/>
      <c r="F13" s="390"/>
    </row>
    <row r="14" spans="1:6" ht="26.4">
      <c r="A14" s="387" t="s">
        <v>49</v>
      </c>
      <c r="B14" s="388" t="s">
        <v>348</v>
      </c>
      <c r="C14" s="388" t="s">
        <v>322</v>
      </c>
      <c r="D14" s="389">
        <v>1</v>
      </c>
      <c r="E14" s="390"/>
      <c r="F14" s="390"/>
    </row>
    <row r="15" spans="1:6">
      <c r="A15" s="391"/>
      <c r="B15" s="392"/>
      <c r="C15" s="392"/>
      <c r="D15" s="393"/>
      <c r="E15" s="390"/>
      <c r="F15" s="390"/>
    </row>
    <row r="16" spans="1:6">
      <c r="A16" s="394" t="s">
        <v>43</v>
      </c>
      <c r="B16" s="504" t="s">
        <v>349</v>
      </c>
      <c r="C16" s="505"/>
      <c r="D16" s="505"/>
      <c r="E16" s="390"/>
      <c r="F16" s="390"/>
    </row>
    <row r="17" spans="1:6">
      <c r="A17" s="391"/>
      <c r="B17" s="392"/>
      <c r="C17" s="392"/>
      <c r="D17" s="393"/>
      <c r="E17" s="390"/>
      <c r="F17" s="390"/>
    </row>
    <row r="18" spans="1:6">
      <c r="A18" s="394" t="s">
        <v>44</v>
      </c>
      <c r="B18" s="504" t="s">
        <v>350</v>
      </c>
      <c r="C18" s="505"/>
      <c r="D18" s="505"/>
      <c r="E18" s="390"/>
      <c r="F18" s="390"/>
    </row>
    <row r="19" spans="1:6">
      <c r="A19" s="391"/>
      <c r="B19" s="392"/>
      <c r="C19" s="392"/>
      <c r="D19" s="393"/>
      <c r="E19" s="390"/>
      <c r="F19" s="390"/>
    </row>
    <row r="20" spans="1:6" ht="39.6">
      <c r="A20" s="387" t="s">
        <v>43</v>
      </c>
      <c r="B20" s="388" t="s">
        <v>337</v>
      </c>
      <c r="C20" s="388"/>
      <c r="D20" s="389"/>
      <c r="E20" s="390"/>
      <c r="F20" s="390"/>
    </row>
    <row r="21" spans="1:6">
      <c r="A21" s="387" t="s">
        <v>316</v>
      </c>
      <c r="B21" s="388" t="s">
        <v>338</v>
      </c>
      <c r="C21" s="388" t="s">
        <v>9</v>
      </c>
      <c r="D21" s="389">
        <v>15</v>
      </c>
      <c r="E21" s="390"/>
      <c r="F21" s="390"/>
    </row>
    <row r="22" spans="1:6">
      <c r="A22" s="387" t="s">
        <v>316</v>
      </c>
      <c r="B22" s="388" t="s">
        <v>339</v>
      </c>
      <c r="C22" s="388" t="s">
        <v>9</v>
      </c>
      <c r="D22" s="389">
        <v>15</v>
      </c>
      <c r="E22" s="390"/>
      <c r="F22" s="390"/>
    </row>
    <row r="23" spans="1:6">
      <c r="A23" s="387" t="s">
        <v>316</v>
      </c>
      <c r="B23" s="388" t="s">
        <v>340</v>
      </c>
      <c r="C23" s="388" t="s">
        <v>9</v>
      </c>
      <c r="D23" s="389">
        <v>55</v>
      </c>
      <c r="E23" s="390"/>
      <c r="F23" s="390"/>
    </row>
    <row r="24" spans="1:6">
      <c r="A24" s="387" t="s">
        <v>316</v>
      </c>
      <c r="B24" s="388" t="s">
        <v>341</v>
      </c>
      <c r="C24" s="388" t="s">
        <v>342</v>
      </c>
      <c r="D24" s="389"/>
      <c r="E24" s="390"/>
      <c r="F24" s="390"/>
    </row>
    <row r="25" spans="1:6" ht="26.4">
      <c r="A25" s="387" t="s">
        <v>44</v>
      </c>
      <c r="B25" s="388" t="s">
        <v>343</v>
      </c>
      <c r="C25" s="388" t="s">
        <v>9</v>
      </c>
      <c r="D25" s="389">
        <v>20</v>
      </c>
      <c r="E25" s="390"/>
      <c r="F25" s="390"/>
    </row>
    <row r="26" spans="1:6" ht="26.4">
      <c r="A26" s="387" t="s">
        <v>45</v>
      </c>
      <c r="B26" s="388" t="s">
        <v>344</v>
      </c>
      <c r="C26" s="388" t="s">
        <v>314</v>
      </c>
      <c r="D26" s="389">
        <v>76</v>
      </c>
      <c r="E26" s="390"/>
      <c r="F26" s="390"/>
    </row>
    <row r="27" spans="1:6">
      <c r="A27" s="387" t="s">
        <v>46</v>
      </c>
      <c r="B27" s="388" t="s">
        <v>345</v>
      </c>
      <c r="C27" s="388" t="s">
        <v>314</v>
      </c>
      <c r="D27" s="389">
        <v>60</v>
      </c>
      <c r="E27" s="390"/>
      <c r="F27" s="390"/>
    </row>
    <row r="28" spans="1:6">
      <c r="A28" s="387" t="s">
        <v>47</v>
      </c>
      <c r="B28" s="388" t="s">
        <v>351</v>
      </c>
      <c r="C28" s="388" t="s">
        <v>9</v>
      </c>
      <c r="D28" s="389">
        <v>53</v>
      </c>
      <c r="E28" s="390"/>
      <c r="F28" s="390"/>
    </row>
    <row r="29" spans="1:6">
      <c r="A29" s="387" t="s">
        <v>48</v>
      </c>
      <c r="B29" s="388" t="s">
        <v>346</v>
      </c>
      <c r="C29" s="388" t="s">
        <v>9</v>
      </c>
      <c r="D29" s="389">
        <v>12</v>
      </c>
      <c r="E29" s="390"/>
      <c r="F29" s="390"/>
    </row>
    <row r="30" spans="1:6" ht="26.4">
      <c r="A30" s="387" t="s">
        <v>49</v>
      </c>
      <c r="B30" s="388" t="s">
        <v>347</v>
      </c>
      <c r="C30" s="388" t="s">
        <v>309</v>
      </c>
      <c r="D30" s="389">
        <v>20</v>
      </c>
      <c r="E30" s="390"/>
      <c r="F30" s="390"/>
    </row>
    <row r="31" spans="1:6">
      <c r="A31" s="391"/>
      <c r="B31" s="392"/>
      <c r="C31" s="392"/>
      <c r="D31" s="393"/>
      <c r="E31" s="390"/>
      <c r="F31" s="390"/>
    </row>
    <row r="32" spans="1:6">
      <c r="A32" s="394" t="s">
        <v>44</v>
      </c>
      <c r="B32" s="504" t="s">
        <v>352</v>
      </c>
      <c r="C32" s="505"/>
      <c r="D32" s="505"/>
      <c r="E32" s="390"/>
      <c r="F32" s="390"/>
    </row>
    <row r="33" spans="1:6">
      <c r="A33" s="391"/>
      <c r="B33" s="392"/>
      <c r="C33" s="392"/>
      <c r="D33" s="393"/>
      <c r="E33" s="390"/>
      <c r="F33" s="390"/>
    </row>
    <row r="34" spans="1:6">
      <c r="A34" s="394" t="s">
        <v>45</v>
      </c>
      <c r="B34" s="504" t="s">
        <v>353</v>
      </c>
      <c r="C34" s="505"/>
      <c r="D34" s="505"/>
      <c r="E34" s="390"/>
      <c r="F34" s="390"/>
    </row>
    <row r="35" spans="1:6">
      <c r="A35" s="391"/>
      <c r="B35" s="392"/>
      <c r="C35" s="392"/>
      <c r="D35" s="393"/>
      <c r="E35" s="390"/>
      <c r="F35" s="390"/>
    </row>
    <row r="36" spans="1:6" ht="39.6">
      <c r="A36" s="387" t="s">
        <v>43</v>
      </c>
      <c r="B36" s="388" t="s">
        <v>337</v>
      </c>
      <c r="C36" s="388"/>
      <c r="D36" s="389"/>
      <c r="E36" s="390"/>
      <c r="F36" s="390"/>
    </row>
    <row r="37" spans="1:6">
      <c r="A37" s="387" t="s">
        <v>316</v>
      </c>
      <c r="B37" s="388" t="s">
        <v>338</v>
      </c>
      <c r="C37" s="388" t="s">
        <v>9</v>
      </c>
      <c r="D37" s="389">
        <v>59</v>
      </c>
      <c r="E37" s="390"/>
      <c r="F37" s="390"/>
    </row>
    <row r="38" spans="1:6">
      <c r="A38" s="387" t="s">
        <v>316</v>
      </c>
      <c r="B38" s="388" t="s">
        <v>339</v>
      </c>
      <c r="C38" s="388" t="s">
        <v>9</v>
      </c>
      <c r="D38" s="389">
        <v>14</v>
      </c>
      <c r="E38" s="390"/>
      <c r="F38" s="390"/>
    </row>
    <row r="39" spans="1:6">
      <c r="A39" s="387" t="s">
        <v>316</v>
      </c>
      <c r="B39" s="388" t="s">
        <v>340</v>
      </c>
      <c r="C39" s="388" t="s">
        <v>9</v>
      </c>
      <c r="D39" s="389">
        <v>93</v>
      </c>
      <c r="E39" s="390"/>
      <c r="F39" s="390"/>
    </row>
    <row r="40" spans="1:6">
      <c r="A40" s="387" t="s">
        <v>316</v>
      </c>
      <c r="B40" s="388" t="s">
        <v>341</v>
      </c>
      <c r="C40" s="388" t="s">
        <v>342</v>
      </c>
      <c r="D40" s="389"/>
      <c r="E40" s="390"/>
      <c r="F40" s="390"/>
    </row>
    <row r="41" spans="1:6" ht="26.4">
      <c r="A41" s="387" t="s">
        <v>44</v>
      </c>
      <c r="B41" s="388" t="s">
        <v>343</v>
      </c>
      <c r="C41" s="388" t="s">
        <v>9</v>
      </c>
      <c r="D41" s="389">
        <v>40</v>
      </c>
      <c r="E41" s="390"/>
      <c r="F41" s="390"/>
    </row>
    <row r="42" spans="1:6" ht="26.4">
      <c r="A42" s="387" t="s">
        <v>45</v>
      </c>
      <c r="B42" s="388" t="s">
        <v>344</v>
      </c>
      <c r="C42" s="388" t="s">
        <v>314</v>
      </c>
      <c r="D42" s="389">
        <v>76</v>
      </c>
      <c r="E42" s="390"/>
      <c r="F42" s="390"/>
    </row>
    <row r="43" spans="1:6">
      <c r="A43" s="387" t="s">
        <v>46</v>
      </c>
      <c r="B43" s="388" t="s">
        <v>345</v>
      </c>
      <c r="C43" s="388" t="s">
        <v>314</v>
      </c>
      <c r="D43" s="389">
        <v>76</v>
      </c>
      <c r="E43" s="390"/>
      <c r="F43" s="390"/>
    </row>
    <row r="44" spans="1:6">
      <c r="A44" s="387" t="s">
        <v>47</v>
      </c>
      <c r="B44" s="388" t="s">
        <v>351</v>
      </c>
      <c r="C44" s="388" t="s">
        <v>9</v>
      </c>
      <c r="D44" s="389">
        <v>51</v>
      </c>
      <c r="E44" s="390"/>
      <c r="F44" s="390"/>
    </row>
    <row r="45" spans="1:6">
      <c r="A45" s="387" t="s">
        <v>48</v>
      </c>
      <c r="B45" s="388" t="s">
        <v>346</v>
      </c>
      <c r="C45" s="388" t="s">
        <v>9</v>
      </c>
      <c r="D45" s="389">
        <v>19</v>
      </c>
      <c r="E45" s="390"/>
      <c r="F45" s="390"/>
    </row>
    <row r="46" spans="1:6" ht="26.4">
      <c r="A46" s="387" t="s">
        <v>49</v>
      </c>
      <c r="B46" s="388" t="s">
        <v>347</v>
      </c>
      <c r="C46" s="388" t="s">
        <v>309</v>
      </c>
      <c r="D46" s="389">
        <v>25</v>
      </c>
      <c r="E46" s="390"/>
      <c r="F46" s="390"/>
    </row>
    <row r="47" spans="1:6" ht="26.4">
      <c r="A47" s="387" t="s">
        <v>80</v>
      </c>
      <c r="B47" s="388" t="s">
        <v>348</v>
      </c>
      <c r="C47" s="388" t="s">
        <v>322</v>
      </c>
      <c r="D47" s="389">
        <v>1</v>
      </c>
      <c r="E47" s="390"/>
      <c r="F47" s="390"/>
    </row>
    <row r="48" spans="1:6">
      <c r="A48" s="391"/>
      <c r="B48" s="392"/>
      <c r="C48" s="392"/>
      <c r="D48" s="393"/>
      <c r="E48" s="390"/>
      <c r="F48" s="390"/>
    </row>
    <row r="49" spans="1:6">
      <c r="A49" s="394" t="s">
        <v>45</v>
      </c>
      <c r="B49" s="504" t="s">
        <v>354</v>
      </c>
      <c r="C49" s="505"/>
      <c r="D49" s="505"/>
      <c r="E49" s="390"/>
      <c r="F49" s="390"/>
    </row>
    <row r="50" spans="1:6">
      <c r="A50" s="391"/>
      <c r="B50" s="392"/>
      <c r="C50" s="392"/>
      <c r="D50" s="393"/>
      <c r="E50" s="390"/>
      <c r="F50" s="390"/>
    </row>
    <row r="51" spans="1:6">
      <c r="A51" s="394" t="s">
        <v>46</v>
      </c>
      <c r="B51" s="504" t="s">
        <v>355</v>
      </c>
      <c r="C51" s="505"/>
      <c r="D51" s="505"/>
      <c r="E51" s="390"/>
      <c r="F51" s="390"/>
    </row>
    <row r="52" spans="1:6">
      <c r="A52" s="391"/>
      <c r="B52" s="392"/>
      <c r="C52" s="392"/>
      <c r="D52" s="393"/>
      <c r="E52" s="390"/>
      <c r="F52" s="390"/>
    </row>
    <row r="53" spans="1:6" ht="39.6">
      <c r="A53" s="387" t="s">
        <v>43</v>
      </c>
      <c r="B53" s="388" t="s">
        <v>337</v>
      </c>
      <c r="C53" s="388"/>
      <c r="D53" s="389"/>
      <c r="E53" s="390"/>
      <c r="F53" s="390"/>
    </row>
    <row r="54" spans="1:6">
      <c r="A54" s="387" t="s">
        <v>316</v>
      </c>
      <c r="B54" s="388" t="s">
        <v>338</v>
      </c>
      <c r="C54" s="388" t="s">
        <v>9</v>
      </c>
      <c r="D54" s="389">
        <v>50</v>
      </c>
      <c r="E54" s="390"/>
      <c r="F54" s="390"/>
    </row>
    <row r="55" spans="1:6">
      <c r="A55" s="387" t="s">
        <v>316</v>
      </c>
      <c r="B55" s="388" t="s">
        <v>339</v>
      </c>
      <c r="C55" s="388" t="s">
        <v>9</v>
      </c>
      <c r="D55" s="389">
        <v>15</v>
      </c>
      <c r="E55" s="390"/>
      <c r="F55" s="390"/>
    </row>
    <row r="56" spans="1:6">
      <c r="A56" s="387" t="s">
        <v>316</v>
      </c>
      <c r="B56" s="388" t="s">
        <v>356</v>
      </c>
      <c r="C56" s="388" t="s">
        <v>9</v>
      </c>
      <c r="D56" s="389">
        <v>85</v>
      </c>
      <c r="E56" s="390"/>
      <c r="F56" s="390"/>
    </row>
    <row r="57" spans="1:6">
      <c r="A57" s="387" t="s">
        <v>316</v>
      </c>
      <c r="B57" s="388" t="s">
        <v>341</v>
      </c>
      <c r="C57" s="388" t="s">
        <v>342</v>
      </c>
      <c r="D57" s="389"/>
      <c r="E57" s="390"/>
      <c r="F57" s="390"/>
    </row>
    <row r="58" spans="1:6" ht="26.4">
      <c r="A58" s="387" t="s">
        <v>44</v>
      </c>
      <c r="B58" s="388" t="s">
        <v>343</v>
      </c>
      <c r="C58" s="388" t="s">
        <v>9</v>
      </c>
      <c r="D58" s="389">
        <v>30</v>
      </c>
      <c r="E58" s="390"/>
      <c r="F58" s="390"/>
    </row>
    <row r="59" spans="1:6" ht="26.4">
      <c r="A59" s="387" t="s">
        <v>45</v>
      </c>
      <c r="B59" s="388" t="s">
        <v>344</v>
      </c>
      <c r="C59" s="388" t="s">
        <v>314</v>
      </c>
      <c r="D59" s="389">
        <v>76</v>
      </c>
      <c r="E59" s="390"/>
      <c r="F59" s="390"/>
    </row>
    <row r="60" spans="1:6">
      <c r="A60" s="387" t="s">
        <v>46</v>
      </c>
      <c r="B60" s="388" t="s">
        <v>345</v>
      </c>
      <c r="C60" s="388" t="s">
        <v>314</v>
      </c>
      <c r="D60" s="389">
        <v>88</v>
      </c>
      <c r="E60" s="390"/>
      <c r="F60" s="390"/>
    </row>
    <row r="61" spans="1:6">
      <c r="A61" s="387" t="s">
        <v>47</v>
      </c>
      <c r="B61" s="388" t="s">
        <v>351</v>
      </c>
      <c r="C61" s="388" t="s">
        <v>9</v>
      </c>
      <c r="D61" s="389">
        <v>53</v>
      </c>
      <c r="E61" s="390"/>
      <c r="F61" s="390"/>
    </row>
    <row r="62" spans="1:6">
      <c r="A62" s="387" t="s">
        <v>48</v>
      </c>
      <c r="B62" s="388" t="s">
        <v>346</v>
      </c>
      <c r="C62" s="388" t="s">
        <v>9</v>
      </c>
      <c r="D62" s="389">
        <v>19</v>
      </c>
      <c r="E62" s="390"/>
      <c r="F62" s="390"/>
    </row>
    <row r="63" spans="1:6" ht="26.4">
      <c r="A63" s="387" t="s">
        <v>49</v>
      </c>
      <c r="B63" s="388" t="s">
        <v>347</v>
      </c>
      <c r="C63" s="388" t="s">
        <v>309</v>
      </c>
      <c r="D63" s="389">
        <v>30</v>
      </c>
      <c r="E63" s="390"/>
      <c r="F63" s="390"/>
    </row>
    <row r="64" spans="1:6" ht="26.4">
      <c r="A64" s="387" t="s">
        <v>80</v>
      </c>
      <c r="B64" s="388" t="s">
        <v>348</v>
      </c>
      <c r="C64" s="388" t="s">
        <v>322</v>
      </c>
      <c r="D64" s="389">
        <v>1</v>
      </c>
      <c r="E64" s="390"/>
      <c r="F64" s="390"/>
    </row>
    <row r="65" spans="1:6" ht="26.4">
      <c r="A65" s="387" t="s">
        <v>81</v>
      </c>
      <c r="B65" s="388" t="s">
        <v>357</v>
      </c>
      <c r="C65" s="388" t="s">
        <v>322</v>
      </c>
      <c r="D65" s="389">
        <v>1</v>
      </c>
      <c r="E65" s="390"/>
      <c r="F65" s="390"/>
    </row>
    <row r="66" spans="1:6">
      <c r="A66" s="391"/>
      <c r="B66" s="392"/>
      <c r="C66" s="392"/>
      <c r="D66" s="393"/>
      <c r="E66" s="390"/>
      <c r="F66" s="390"/>
    </row>
    <row r="67" spans="1:6">
      <c r="A67" s="394" t="s">
        <v>46</v>
      </c>
      <c r="B67" s="504" t="s">
        <v>358</v>
      </c>
      <c r="C67" s="505"/>
      <c r="D67" s="505"/>
      <c r="E67" s="390"/>
      <c r="F67" s="390"/>
    </row>
    <row r="68" spans="1:6">
      <c r="A68" s="391"/>
      <c r="B68" s="392"/>
      <c r="C68" s="392"/>
      <c r="D68" s="393"/>
      <c r="E68" s="390"/>
      <c r="F68" s="390"/>
    </row>
    <row r="69" spans="1:6">
      <c r="A69" s="394" t="s">
        <v>47</v>
      </c>
      <c r="B69" s="504" t="s">
        <v>359</v>
      </c>
      <c r="C69" s="505"/>
      <c r="D69" s="505"/>
      <c r="E69" s="390"/>
      <c r="F69" s="390"/>
    </row>
    <row r="70" spans="1:6">
      <c r="A70" s="391"/>
      <c r="B70" s="392"/>
      <c r="C70" s="392"/>
      <c r="D70" s="393"/>
      <c r="E70" s="390"/>
      <c r="F70" s="390"/>
    </row>
    <row r="71" spans="1:6" ht="39.6">
      <c r="A71" s="387" t="s">
        <v>43</v>
      </c>
      <c r="B71" s="388" t="s">
        <v>337</v>
      </c>
      <c r="C71" s="388"/>
      <c r="D71" s="389"/>
      <c r="E71" s="390"/>
      <c r="F71" s="390"/>
    </row>
    <row r="72" spans="1:6">
      <c r="A72" s="387" t="s">
        <v>316</v>
      </c>
      <c r="B72" s="388" t="s">
        <v>338</v>
      </c>
      <c r="C72" s="388" t="s">
        <v>9</v>
      </c>
      <c r="D72" s="389">
        <v>50</v>
      </c>
      <c r="E72" s="390"/>
      <c r="F72" s="390"/>
    </row>
    <row r="73" spans="1:6">
      <c r="A73" s="387" t="s">
        <v>316</v>
      </c>
      <c r="B73" s="388" t="s">
        <v>339</v>
      </c>
      <c r="C73" s="388" t="s">
        <v>9</v>
      </c>
      <c r="D73" s="389">
        <v>16</v>
      </c>
      <c r="E73" s="390"/>
      <c r="F73" s="390"/>
    </row>
    <row r="74" spans="1:6">
      <c r="A74" s="387" t="s">
        <v>316</v>
      </c>
      <c r="B74" s="388" t="s">
        <v>356</v>
      </c>
      <c r="C74" s="388" t="s">
        <v>9</v>
      </c>
      <c r="D74" s="389">
        <v>82</v>
      </c>
      <c r="E74" s="390"/>
      <c r="F74" s="390"/>
    </row>
    <row r="75" spans="1:6">
      <c r="A75" s="387" t="s">
        <v>316</v>
      </c>
      <c r="B75" s="388" t="s">
        <v>341</v>
      </c>
      <c r="C75" s="388" t="s">
        <v>342</v>
      </c>
      <c r="D75" s="389"/>
      <c r="E75" s="390"/>
      <c r="F75" s="390"/>
    </row>
    <row r="76" spans="1:6" ht="26.4">
      <c r="A76" s="387" t="s">
        <v>44</v>
      </c>
      <c r="B76" s="388" t="s">
        <v>343</v>
      </c>
      <c r="C76" s="388" t="s">
        <v>9</v>
      </c>
      <c r="D76" s="389">
        <v>35</v>
      </c>
      <c r="E76" s="390"/>
      <c r="F76" s="390"/>
    </row>
    <row r="77" spans="1:6" ht="26.4">
      <c r="A77" s="387" t="s">
        <v>45</v>
      </c>
      <c r="B77" s="388" t="s">
        <v>344</v>
      </c>
      <c r="C77" s="388" t="s">
        <v>314</v>
      </c>
      <c r="D77" s="389">
        <v>76</v>
      </c>
      <c r="E77" s="390"/>
      <c r="F77" s="390"/>
    </row>
    <row r="78" spans="1:6">
      <c r="A78" s="387" t="s">
        <v>46</v>
      </c>
      <c r="B78" s="388" t="s">
        <v>345</v>
      </c>
      <c r="C78" s="388" t="s">
        <v>314</v>
      </c>
      <c r="D78" s="389">
        <v>130</v>
      </c>
      <c r="E78" s="390"/>
      <c r="F78" s="390"/>
    </row>
    <row r="79" spans="1:6">
      <c r="A79" s="387" t="s">
        <v>47</v>
      </c>
      <c r="B79" s="388" t="s">
        <v>351</v>
      </c>
      <c r="C79" s="388" t="s">
        <v>9</v>
      </c>
      <c r="D79" s="389">
        <v>54</v>
      </c>
      <c r="E79" s="390"/>
      <c r="F79" s="390"/>
    </row>
    <row r="80" spans="1:6">
      <c r="A80" s="387" t="s">
        <v>48</v>
      </c>
      <c r="B80" s="388" t="s">
        <v>360</v>
      </c>
      <c r="C80" s="388" t="s">
        <v>314</v>
      </c>
      <c r="D80" s="389">
        <v>44</v>
      </c>
      <c r="E80" s="390"/>
      <c r="F80" s="390"/>
    </row>
    <row r="81" spans="1:6">
      <c r="A81" s="387" t="s">
        <v>49</v>
      </c>
      <c r="B81" s="388" t="s">
        <v>346</v>
      </c>
      <c r="C81" s="388" t="s">
        <v>9</v>
      </c>
      <c r="D81" s="389">
        <v>20</v>
      </c>
      <c r="E81" s="390"/>
      <c r="F81" s="390"/>
    </row>
    <row r="82" spans="1:6" ht="26.4">
      <c r="A82" s="387" t="s">
        <v>80</v>
      </c>
      <c r="B82" s="388" t="s">
        <v>347</v>
      </c>
      <c r="C82" s="388" t="s">
        <v>309</v>
      </c>
      <c r="D82" s="389">
        <v>30</v>
      </c>
      <c r="E82" s="390"/>
      <c r="F82" s="390"/>
    </row>
    <row r="83" spans="1:6" ht="26.4">
      <c r="A83" s="387" t="s">
        <v>81</v>
      </c>
      <c r="B83" s="388" t="s">
        <v>357</v>
      </c>
      <c r="C83" s="388" t="s">
        <v>322</v>
      </c>
      <c r="D83" s="389">
        <v>1</v>
      </c>
      <c r="E83" s="390"/>
      <c r="F83" s="390"/>
    </row>
    <row r="84" spans="1:6">
      <c r="A84" s="391"/>
      <c r="B84" s="392"/>
      <c r="C84" s="392"/>
      <c r="D84" s="393"/>
      <c r="E84" s="390"/>
      <c r="F84" s="390"/>
    </row>
    <row r="85" spans="1:6">
      <c r="A85" s="394" t="s">
        <v>47</v>
      </c>
      <c r="B85" s="504" t="s">
        <v>361</v>
      </c>
      <c r="C85" s="505"/>
      <c r="D85" s="505"/>
      <c r="E85" s="390"/>
      <c r="F85" s="390"/>
    </row>
    <row r="86" spans="1:6">
      <c r="A86" s="391"/>
      <c r="B86" s="392"/>
      <c r="C86" s="392"/>
      <c r="D86" s="393"/>
      <c r="E86" s="390"/>
      <c r="F86" s="390"/>
    </row>
    <row r="87" spans="1:6">
      <c r="A87" s="394" t="s">
        <v>48</v>
      </c>
      <c r="B87" s="504" t="s">
        <v>362</v>
      </c>
      <c r="C87" s="505"/>
      <c r="D87" s="505"/>
      <c r="E87" s="390"/>
      <c r="F87" s="390"/>
    </row>
    <row r="88" spans="1:6">
      <c r="A88" s="391"/>
      <c r="B88" s="392"/>
      <c r="C88" s="392"/>
      <c r="D88" s="393"/>
      <c r="E88" s="390"/>
      <c r="F88" s="390"/>
    </row>
    <row r="89" spans="1:6" ht="39.6">
      <c r="A89" s="387" t="s">
        <v>43</v>
      </c>
      <c r="B89" s="388" t="s">
        <v>337</v>
      </c>
      <c r="C89" s="388"/>
      <c r="D89" s="389"/>
      <c r="E89" s="390"/>
      <c r="F89" s="390"/>
    </row>
    <row r="90" spans="1:6">
      <c r="A90" s="387" t="s">
        <v>316</v>
      </c>
      <c r="B90" s="388" t="s">
        <v>338</v>
      </c>
      <c r="C90" s="388" t="s">
        <v>9</v>
      </c>
      <c r="D90" s="389">
        <v>45</v>
      </c>
      <c r="E90" s="390"/>
      <c r="F90" s="390"/>
    </row>
    <row r="91" spans="1:6">
      <c r="A91" s="387" t="s">
        <v>316</v>
      </c>
      <c r="B91" s="388" t="s">
        <v>339</v>
      </c>
      <c r="C91" s="388" t="s">
        <v>9</v>
      </c>
      <c r="D91" s="389">
        <v>15</v>
      </c>
      <c r="E91" s="390"/>
      <c r="F91" s="390"/>
    </row>
    <row r="92" spans="1:6">
      <c r="A92" s="387" t="s">
        <v>316</v>
      </c>
      <c r="B92" s="388" t="s">
        <v>356</v>
      </c>
      <c r="C92" s="388" t="s">
        <v>9</v>
      </c>
      <c r="D92" s="389">
        <v>54</v>
      </c>
      <c r="E92" s="390"/>
      <c r="F92" s="390"/>
    </row>
    <row r="93" spans="1:6">
      <c r="A93" s="387" t="s">
        <v>316</v>
      </c>
      <c r="B93" s="388" t="s">
        <v>341</v>
      </c>
      <c r="C93" s="388" t="s">
        <v>342</v>
      </c>
      <c r="D93" s="389"/>
      <c r="E93" s="390"/>
      <c r="F93" s="390"/>
    </row>
    <row r="94" spans="1:6" ht="26.4">
      <c r="A94" s="387" t="s">
        <v>44</v>
      </c>
      <c r="B94" s="388" t="s">
        <v>343</v>
      </c>
      <c r="C94" s="388" t="s">
        <v>9</v>
      </c>
      <c r="D94" s="389">
        <v>25</v>
      </c>
      <c r="E94" s="390"/>
      <c r="F94" s="390"/>
    </row>
    <row r="95" spans="1:6" ht="26.4">
      <c r="A95" s="387" t="s">
        <v>45</v>
      </c>
      <c r="B95" s="388" t="s">
        <v>344</v>
      </c>
      <c r="C95" s="388" t="s">
        <v>314</v>
      </c>
      <c r="D95" s="389">
        <v>45</v>
      </c>
      <c r="E95" s="390"/>
      <c r="F95" s="390"/>
    </row>
    <row r="96" spans="1:6">
      <c r="A96" s="387" t="s">
        <v>46</v>
      </c>
      <c r="B96" s="388" t="s">
        <v>345</v>
      </c>
      <c r="C96" s="388" t="s">
        <v>314</v>
      </c>
      <c r="D96" s="389">
        <v>35</v>
      </c>
      <c r="E96" s="390"/>
      <c r="F96" s="390"/>
    </row>
    <row r="97" spans="1:6">
      <c r="A97" s="387" t="s">
        <v>47</v>
      </c>
      <c r="B97" s="388" t="s">
        <v>346</v>
      </c>
      <c r="C97" s="388" t="s">
        <v>9</v>
      </c>
      <c r="D97" s="389">
        <v>20</v>
      </c>
      <c r="E97" s="390"/>
      <c r="F97" s="390"/>
    </row>
    <row r="98" spans="1:6" ht="26.4">
      <c r="A98" s="387" t="s">
        <v>48</v>
      </c>
      <c r="B98" s="388" t="s">
        <v>347</v>
      </c>
      <c r="C98" s="388" t="s">
        <v>309</v>
      </c>
      <c r="D98" s="389">
        <v>30</v>
      </c>
      <c r="E98" s="390"/>
      <c r="F98" s="390"/>
    </row>
    <row r="99" spans="1:6">
      <c r="A99" s="391"/>
      <c r="B99" s="392"/>
      <c r="C99" s="392"/>
      <c r="D99" s="393"/>
      <c r="E99" s="390"/>
      <c r="F99" s="390"/>
    </row>
    <row r="100" spans="1:6">
      <c r="A100" s="394" t="s">
        <v>48</v>
      </c>
      <c r="B100" s="504" t="s">
        <v>363</v>
      </c>
      <c r="C100" s="505"/>
      <c r="D100" s="505"/>
      <c r="E100" s="390"/>
      <c r="F100" s="390"/>
    </row>
    <row r="101" spans="1:6">
      <c r="A101" s="394"/>
      <c r="B101" s="409"/>
      <c r="C101" s="410"/>
      <c r="D101" s="410"/>
      <c r="E101" s="390"/>
      <c r="F101" s="390"/>
    </row>
    <row r="102" spans="1:6">
      <c r="A102" s="414" t="s">
        <v>49</v>
      </c>
      <c r="B102" s="506" t="s">
        <v>424</v>
      </c>
      <c r="C102" s="507"/>
      <c r="D102" s="507"/>
      <c r="E102" s="390"/>
      <c r="F102" s="390"/>
    </row>
    <row r="103" spans="1:6" ht="26.4">
      <c r="A103" s="387" t="s">
        <v>43</v>
      </c>
      <c r="B103" s="388" t="s">
        <v>423</v>
      </c>
      <c r="C103" s="388" t="s">
        <v>314</v>
      </c>
      <c r="D103" s="389">
        <v>420</v>
      </c>
      <c r="E103" s="390"/>
      <c r="F103" s="390"/>
    </row>
    <row r="104" spans="1:6">
      <c r="A104" s="387" t="s">
        <v>44</v>
      </c>
      <c r="B104" s="388" t="s">
        <v>345</v>
      </c>
      <c r="C104" s="388" t="s">
        <v>314</v>
      </c>
      <c r="D104" s="389">
        <v>500</v>
      </c>
      <c r="E104" s="390"/>
      <c r="F104" s="390"/>
    </row>
    <row r="105" spans="1:6">
      <c r="A105" s="387" t="s">
        <v>45</v>
      </c>
      <c r="B105" s="388" t="s">
        <v>346</v>
      </c>
      <c r="C105" s="388" t="s">
        <v>9</v>
      </c>
      <c r="D105" s="389">
        <v>50</v>
      </c>
      <c r="E105" s="390"/>
      <c r="F105" s="390"/>
    </row>
    <row r="106" spans="1:6" ht="26.4">
      <c r="A106" s="387" t="s">
        <v>46</v>
      </c>
      <c r="B106" s="388" t="s">
        <v>347</v>
      </c>
      <c r="C106" s="388" t="s">
        <v>309</v>
      </c>
      <c r="D106" s="389">
        <v>180</v>
      </c>
      <c r="E106" s="390"/>
      <c r="F106" s="390"/>
    </row>
    <row r="107" spans="1:6" ht="40.5" customHeight="1">
      <c r="A107" s="387" t="s">
        <v>47</v>
      </c>
      <c r="B107" s="413" t="s">
        <v>425</v>
      </c>
      <c r="C107" s="388" t="s">
        <v>9</v>
      </c>
      <c r="D107" s="389">
        <v>120</v>
      </c>
      <c r="E107" s="390"/>
      <c r="F107" s="390"/>
    </row>
    <row r="108" spans="1:6" ht="14.25" customHeight="1">
      <c r="A108" s="387"/>
      <c r="B108" s="413"/>
      <c r="C108" s="388"/>
      <c r="D108" s="389"/>
      <c r="E108" s="390"/>
      <c r="F108" s="390"/>
    </row>
    <row r="109" spans="1:6" ht="14.25" customHeight="1">
      <c r="A109" s="415" t="s">
        <v>49</v>
      </c>
      <c r="B109" s="508" t="s">
        <v>426</v>
      </c>
      <c r="C109" s="509"/>
      <c r="D109" s="509"/>
      <c r="E109" s="390"/>
      <c r="F109" s="390"/>
    </row>
    <row r="110" spans="1:6">
      <c r="A110" s="387"/>
      <c r="B110" s="388"/>
      <c r="C110" s="388"/>
      <c r="D110" s="389"/>
      <c r="E110" s="390"/>
      <c r="F110" s="390"/>
    </row>
    <row r="111" spans="1:6">
      <c r="A111" s="391"/>
      <c r="B111" s="504" t="s">
        <v>427</v>
      </c>
      <c r="C111" s="504"/>
      <c r="D111" s="504"/>
      <c r="E111" s="390"/>
      <c r="F111" s="390"/>
    </row>
    <row r="112" spans="1:6">
      <c r="A112" s="391"/>
      <c r="B112" s="392"/>
      <c r="C112" s="392"/>
      <c r="D112" s="393"/>
      <c r="E112" s="390"/>
      <c r="F112" s="390"/>
    </row>
    <row r="113" spans="1:6">
      <c r="A113" s="395">
        <v>1</v>
      </c>
      <c r="B113" s="504" t="s">
        <v>336</v>
      </c>
      <c r="C113" s="505"/>
      <c r="D113" s="505"/>
      <c r="E113" s="390"/>
      <c r="F113" s="390"/>
    </row>
    <row r="114" spans="1:6">
      <c r="A114" s="395">
        <v>2</v>
      </c>
      <c r="B114" s="504" t="s">
        <v>350</v>
      </c>
      <c r="C114" s="505"/>
      <c r="D114" s="505"/>
      <c r="E114" s="390"/>
      <c r="F114" s="390"/>
    </row>
    <row r="115" spans="1:6">
      <c r="A115" s="395">
        <v>3</v>
      </c>
      <c r="B115" s="504" t="s">
        <v>353</v>
      </c>
      <c r="C115" s="505"/>
      <c r="D115" s="505"/>
      <c r="E115" s="390"/>
      <c r="F115" s="390"/>
    </row>
    <row r="116" spans="1:6">
      <c r="A116" s="395">
        <v>4</v>
      </c>
      <c r="B116" s="504" t="s">
        <v>355</v>
      </c>
      <c r="C116" s="505"/>
      <c r="D116" s="505"/>
      <c r="E116" s="390"/>
      <c r="F116" s="390"/>
    </row>
    <row r="117" spans="1:6">
      <c r="A117" s="395">
        <v>5</v>
      </c>
      <c r="B117" s="504" t="s">
        <v>359</v>
      </c>
      <c r="C117" s="505"/>
      <c r="D117" s="505"/>
    </row>
    <row r="118" spans="1:6">
      <c r="A118" s="395">
        <v>6</v>
      </c>
      <c r="B118" s="504" t="s">
        <v>362</v>
      </c>
      <c r="C118" s="505"/>
      <c r="D118" s="505"/>
    </row>
    <row r="119" spans="1:6">
      <c r="A119" s="415" t="s">
        <v>49</v>
      </c>
      <c r="B119" s="508" t="s">
        <v>426</v>
      </c>
      <c r="C119" s="509"/>
      <c r="D119" s="509"/>
    </row>
    <row r="120" spans="1:6">
      <c r="A120" s="415"/>
      <c r="B120" s="416"/>
      <c r="C120" s="417"/>
      <c r="D120" s="417"/>
    </row>
    <row r="121" spans="1:6">
      <c r="A121" s="391"/>
      <c r="B121" s="504" t="s">
        <v>335</v>
      </c>
      <c r="C121" s="505"/>
      <c r="D121" s="505"/>
    </row>
  </sheetData>
  <mergeCells count="23">
    <mergeCell ref="B2:D2"/>
    <mergeCell ref="B16:D16"/>
    <mergeCell ref="B18:D18"/>
    <mergeCell ref="B32:D32"/>
    <mergeCell ref="B34:D34"/>
    <mergeCell ref="B49:D49"/>
    <mergeCell ref="B51:D51"/>
    <mergeCell ref="B67:D67"/>
    <mergeCell ref="B69:D69"/>
    <mergeCell ref="B85:D85"/>
    <mergeCell ref="B87:D87"/>
    <mergeCell ref="B118:D118"/>
    <mergeCell ref="B121:D121"/>
    <mergeCell ref="B113:D113"/>
    <mergeCell ref="B114:D114"/>
    <mergeCell ref="B115:D115"/>
    <mergeCell ref="B116:D116"/>
    <mergeCell ref="B117:D117"/>
    <mergeCell ref="B102:D102"/>
    <mergeCell ref="B119:D119"/>
    <mergeCell ref="B109:D109"/>
    <mergeCell ref="B111:D111"/>
    <mergeCell ref="B100:D100"/>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5"/>
  <sheetViews>
    <sheetView topLeftCell="A47" zoomScaleNormal="100" workbookViewId="0">
      <selection activeCell="B47" sqref="B47"/>
    </sheetView>
  </sheetViews>
  <sheetFormatPr defaultRowHeight="13.2"/>
  <cols>
    <col min="1" max="1" width="3.88671875" style="228" bestFit="1" customWidth="1"/>
    <col min="2" max="2" width="47.88671875" style="227" customWidth="1"/>
    <col min="3" max="3" width="4.5546875" style="227" bestFit="1" customWidth="1"/>
    <col min="4" max="4" width="8.44140625" style="229" bestFit="1" customWidth="1"/>
    <col min="5" max="5" width="9.33203125" style="227" bestFit="1" customWidth="1"/>
    <col min="6" max="6" width="13.6640625" style="372" bestFit="1" customWidth="1"/>
    <col min="7" max="256" width="9.109375" style="227"/>
    <col min="257" max="257" width="3.88671875" style="227" bestFit="1" customWidth="1"/>
    <col min="258" max="258" width="50.33203125" style="227" customWidth="1"/>
    <col min="259" max="259" width="4.5546875" style="227" bestFit="1" customWidth="1"/>
    <col min="260" max="260" width="8.33203125" style="227" bestFit="1" customWidth="1"/>
    <col min="261" max="261" width="9.109375" style="227" bestFit="1" customWidth="1"/>
    <col min="262" max="262" width="12.88671875" style="227" bestFit="1" customWidth="1"/>
    <col min="263" max="512" width="9.109375" style="227"/>
    <col min="513" max="513" width="3.88671875" style="227" bestFit="1" customWidth="1"/>
    <col min="514" max="514" width="50.33203125" style="227" customWidth="1"/>
    <col min="515" max="515" width="4.5546875" style="227" bestFit="1" customWidth="1"/>
    <col min="516" max="516" width="8.33203125" style="227" bestFit="1" customWidth="1"/>
    <col min="517" max="517" width="9.109375" style="227" bestFit="1" customWidth="1"/>
    <col min="518" max="518" width="12.88671875" style="227" bestFit="1" customWidth="1"/>
    <col min="519" max="768" width="9.109375" style="227"/>
    <col min="769" max="769" width="3.88671875" style="227" bestFit="1" customWidth="1"/>
    <col min="770" max="770" width="50.33203125" style="227" customWidth="1"/>
    <col min="771" max="771" width="4.5546875" style="227" bestFit="1" customWidth="1"/>
    <col min="772" max="772" width="8.33203125" style="227" bestFit="1" customWidth="1"/>
    <col min="773" max="773" width="9.109375" style="227" bestFit="1" customWidth="1"/>
    <col min="774" max="774" width="12.88671875" style="227" bestFit="1" customWidth="1"/>
    <col min="775" max="1024" width="9.109375" style="227"/>
    <col min="1025" max="1025" width="3.88671875" style="227" bestFit="1" customWidth="1"/>
    <col min="1026" max="1026" width="50.33203125" style="227" customWidth="1"/>
    <col min="1027" max="1027" width="4.5546875" style="227" bestFit="1" customWidth="1"/>
    <col min="1028" max="1028" width="8.33203125" style="227" bestFit="1" customWidth="1"/>
    <col min="1029" max="1029" width="9.109375" style="227" bestFit="1" customWidth="1"/>
    <col min="1030" max="1030" width="12.88671875" style="227" bestFit="1" customWidth="1"/>
    <col min="1031" max="1280" width="9.109375" style="227"/>
    <col min="1281" max="1281" width="3.88671875" style="227" bestFit="1" customWidth="1"/>
    <col min="1282" max="1282" width="50.33203125" style="227" customWidth="1"/>
    <col min="1283" max="1283" width="4.5546875" style="227" bestFit="1" customWidth="1"/>
    <col min="1284" max="1284" width="8.33203125" style="227" bestFit="1" customWidth="1"/>
    <col min="1285" max="1285" width="9.109375" style="227" bestFit="1" customWidth="1"/>
    <col min="1286" max="1286" width="12.88671875" style="227" bestFit="1" customWidth="1"/>
    <col min="1287" max="1536" width="9.109375" style="227"/>
    <col min="1537" max="1537" width="3.88671875" style="227" bestFit="1" customWidth="1"/>
    <col min="1538" max="1538" width="50.33203125" style="227" customWidth="1"/>
    <col min="1539" max="1539" width="4.5546875" style="227" bestFit="1" customWidth="1"/>
    <col min="1540" max="1540" width="8.33203125" style="227" bestFit="1" customWidth="1"/>
    <col min="1541" max="1541" width="9.109375" style="227" bestFit="1" customWidth="1"/>
    <col min="1542" max="1542" width="12.88671875" style="227" bestFit="1" customWidth="1"/>
    <col min="1543" max="1792" width="9.109375" style="227"/>
    <col min="1793" max="1793" width="3.88671875" style="227" bestFit="1" customWidth="1"/>
    <col min="1794" max="1794" width="50.33203125" style="227" customWidth="1"/>
    <col min="1795" max="1795" width="4.5546875" style="227" bestFit="1" customWidth="1"/>
    <col min="1796" max="1796" width="8.33203125" style="227" bestFit="1" customWidth="1"/>
    <col min="1797" max="1797" width="9.109375" style="227" bestFit="1" customWidth="1"/>
    <col min="1798" max="1798" width="12.88671875" style="227" bestFit="1" customWidth="1"/>
    <col min="1799" max="2048" width="9.109375" style="227"/>
    <col min="2049" max="2049" width="3.88671875" style="227" bestFit="1" customWidth="1"/>
    <col min="2050" max="2050" width="50.33203125" style="227" customWidth="1"/>
    <col min="2051" max="2051" width="4.5546875" style="227" bestFit="1" customWidth="1"/>
    <col min="2052" max="2052" width="8.33203125" style="227" bestFit="1" customWidth="1"/>
    <col min="2053" max="2053" width="9.109375" style="227" bestFit="1" customWidth="1"/>
    <col min="2054" max="2054" width="12.88671875" style="227" bestFit="1" customWidth="1"/>
    <col min="2055" max="2304" width="9.109375" style="227"/>
    <col min="2305" max="2305" width="3.88671875" style="227" bestFit="1" customWidth="1"/>
    <col min="2306" max="2306" width="50.33203125" style="227" customWidth="1"/>
    <col min="2307" max="2307" width="4.5546875" style="227" bestFit="1" customWidth="1"/>
    <col min="2308" max="2308" width="8.33203125" style="227" bestFit="1" customWidth="1"/>
    <col min="2309" max="2309" width="9.109375" style="227" bestFit="1" customWidth="1"/>
    <col min="2310" max="2310" width="12.88671875" style="227" bestFit="1" customWidth="1"/>
    <col min="2311" max="2560" width="9.109375" style="227"/>
    <col min="2561" max="2561" width="3.88671875" style="227" bestFit="1" customWidth="1"/>
    <col min="2562" max="2562" width="50.33203125" style="227" customWidth="1"/>
    <col min="2563" max="2563" width="4.5546875" style="227" bestFit="1" customWidth="1"/>
    <col min="2564" max="2564" width="8.33203125" style="227" bestFit="1" customWidth="1"/>
    <col min="2565" max="2565" width="9.109375" style="227" bestFit="1" customWidth="1"/>
    <col min="2566" max="2566" width="12.88671875" style="227" bestFit="1" customWidth="1"/>
    <col min="2567" max="2816" width="9.109375" style="227"/>
    <col min="2817" max="2817" width="3.88671875" style="227" bestFit="1" customWidth="1"/>
    <col min="2818" max="2818" width="50.33203125" style="227" customWidth="1"/>
    <col min="2819" max="2819" width="4.5546875" style="227" bestFit="1" customWidth="1"/>
    <col min="2820" max="2820" width="8.33203125" style="227" bestFit="1" customWidth="1"/>
    <col min="2821" max="2821" width="9.109375" style="227" bestFit="1" customWidth="1"/>
    <col min="2822" max="2822" width="12.88671875" style="227" bestFit="1" customWidth="1"/>
    <col min="2823" max="3072" width="9.109375" style="227"/>
    <col min="3073" max="3073" width="3.88671875" style="227" bestFit="1" customWidth="1"/>
    <col min="3074" max="3074" width="50.33203125" style="227" customWidth="1"/>
    <col min="3075" max="3075" width="4.5546875" style="227" bestFit="1" customWidth="1"/>
    <col min="3076" max="3076" width="8.33203125" style="227" bestFit="1" customWidth="1"/>
    <col min="3077" max="3077" width="9.109375" style="227" bestFit="1" customWidth="1"/>
    <col min="3078" max="3078" width="12.88671875" style="227" bestFit="1" customWidth="1"/>
    <col min="3079" max="3328" width="9.109375" style="227"/>
    <col min="3329" max="3329" width="3.88671875" style="227" bestFit="1" customWidth="1"/>
    <col min="3330" max="3330" width="50.33203125" style="227" customWidth="1"/>
    <col min="3331" max="3331" width="4.5546875" style="227" bestFit="1" customWidth="1"/>
    <col min="3332" max="3332" width="8.33203125" style="227" bestFit="1" customWidth="1"/>
    <col min="3333" max="3333" width="9.109375" style="227" bestFit="1" customWidth="1"/>
    <col min="3334" max="3334" width="12.88671875" style="227" bestFit="1" customWidth="1"/>
    <col min="3335" max="3584" width="9.109375" style="227"/>
    <col min="3585" max="3585" width="3.88671875" style="227" bestFit="1" customWidth="1"/>
    <col min="3586" max="3586" width="50.33203125" style="227" customWidth="1"/>
    <col min="3587" max="3587" width="4.5546875" style="227" bestFit="1" customWidth="1"/>
    <col min="3588" max="3588" width="8.33203125" style="227" bestFit="1" customWidth="1"/>
    <col min="3589" max="3589" width="9.109375" style="227" bestFit="1" customWidth="1"/>
    <col min="3590" max="3590" width="12.88671875" style="227" bestFit="1" customWidth="1"/>
    <col min="3591" max="3840" width="9.109375" style="227"/>
    <col min="3841" max="3841" width="3.88671875" style="227" bestFit="1" customWidth="1"/>
    <col min="3842" max="3842" width="50.33203125" style="227" customWidth="1"/>
    <col min="3843" max="3843" width="4.5546875" style="227" bestFit="1" customWidth="1"/>
    <col min="3844" max="3844" width="8.33203125" style="227" bestFit="1" customWidth="1"/>
    <col min="3845" max="3845" width="9.109375" style="227" bestFit="1" customWidth="1"/>
    <col min="3846" max="3846" width="12.88671875" style="227" bestFit="1" customWidth="1"/>
    <col min="3847" max="4096" width="9.109375" style="227"/>
    <col min="4097" max="4097" width="3.88671875" style="227" bestFit="1" customWidth="1"/>
    <col min="4098" max="4098" width="50.33203125" style="227" customWidth="1"/>
    <col min="4099" max="4099" width="4.5546875" style="227" bestFit="1" customWidth="1"/>
    <col min="4100" max="4100" width="8.33203125" style="227" bestFit="1" customWidth="1"/>
    <col min="4101" max="4101" width="9.109375" style="227" bestFit="1" customWidth="1"/>
    <col min="4102" max="4102" width="12.88671875" style="227" bestFit="1" customWidth="1"/>
    <col min="4103" max="4352" width="9.109375" style="227"/>
    <col min="4353" max="4353" width="3.88671875" style="227" bestFit="1" customWidth="1"/>
    <col min="4354" max="4354" width="50.33203125" style="227" customWidth="1"/>
    <col min="4355" max="4355" width="4.5546875" style="227" bestFit="1" customWidth="1"/>
    <col min="4356" max="4356" width="8.33203125" style="227" bestFit="1" customWidth="1"/>
    <col min="4357" max="4357" width="9.109375" style="227" bestFit="1" customWidth="1"/>
    <col min="4358" max="4358" width="12.88671875" style="227" bestFit="1" customWidth="1"/>
    <col min="4359" max="4608" width="9.109375" style="227"/>
    <col min="4609" max="4609" width="3.88671875" style="227" bestFit="1" customWidth="1"/>
    <col min="4610" max="4610" width="50.33203125" style="227" customWidth="1"/>
    <col min="4611" max="4611" width="4.5546875" style="227" bestFit="1" customWidth="1"/>
    <col min="4612" max="4612" width="8.33203125" style="227" bestFit="1" customWidth="1"/>
    <col min="4613" max="4613" width="9.109375" style="227" bestFit="1" customWidth="1"/>
    <col min="4614" max="4614" width="12.88671875" style="227" bestFit="1" customWidth="1"/>
    <col min="4615" max="4864" width="9.109375" style="227"/>
    <col min="4865" max="4865" width="3.88671875" style="227" bestFit="1" customWidth="1"/>
    <col min="4866" max="4866" width="50.33203125" style="227" customWidth="1"/>
    <col min="4867" max="4867" width="4.5546875" style="227" bestFit="1" customWidth="1"/>
    <col min="4868" max="4868" width="8.33203125" style="227" bestFit="1" customWidth="1"/>
    <col min="4869" max="4869" width="9.109375" style="227" bestFit="1" customWidth="1"/>
    <col min="4870" max="4870" width="12.88671875" style="227" bestFit="1" customWidth="1"/>
    <col min="4871" max="5120" width="9.109375" style="227"/>
    <col min="5121" max="5121" width="3.88671875" style="227" bestFit="1" customWidth="1"/>
    <col min="5122" max="5122" width="50.33203125" style="227" customWidth="1"/>
    <col min="5123" max="5123" width="4.5546875" style="227" bestFit="1" customWidth="1"/>
    <col min="5124" max="5124" width="8.33203125" style="227" bestFit="1" customWidth="1"/>
    <col min="5125" max="5125" width="9.109375" style="227" bestFit="1" customWidth="1"/>
    <col min="5126" max="5126" width="12.88671875" style="227" bestFit="1" customWidth="1"/>
    <col min="5127" max="5376" width="9.109375" style="227"/>
    <col min="5377" max="5377" width="3.88671875" style="227" bestFit="1" customWidth="1"/>
    <col min="5378" max="5378" width="50.33203125" style="227" customWidth="1"/>
    <col min="5379" max="5379" width="4.5546875" style="227" bestFit="1" customWidth="1"/>
    <col min="5380" max="5380" width="8.33203125" style="227" bestFit="1" customWidth="1"/>
    <col min="5381" max="5381" width="9.109375" style="227" bestFit="1" customWidth="1"/>
    <col min="5382" max="5382" width="12.88671875" style="227" bestFit="1" customWidth="1"/>
    <col min="5383" max="5632" width="9.109375" style="227"/>
    <col min="5633" max="5633" width="3.88671875" style="227" bestFit="1" customWidth="1"/>
    <col min="5634" max="5634" width="50.33203125" style="227" customWidth="1"/>
    <col min="5635" max="5635" width="4.5546875" style="227" bestFit="1" customWidth="1"/>
    <col min="5636" max="5636" width="8.33203125" style="227" bestFit="1" customWidth="1"/>
    <col min="5637" max="5637" width="9.109375" style="227" bestFit="1" customWidth="1"/>
    <col min="5638" max="5638" width="12.88671875" style="227" bestFit="1" customWidth="1"/>
    <col min="5639" max="5888" width="9.109375" style="227"/>
    <col min="5889" max="5889" width="3.88671875" style="227" bestFit="1" customWidth="1"/>
    <col min="5890" max="5890" width="50.33203125" style="227" customWidth="1"/>
    <col min="5891" max="5891" width="4.5546875" style="227" bestFit="1" customWidth="1"/>
    <col min="5892" max="5892" width="8.33203125" style="227" bestFit="1" customWidth="1"/>
    <col min="5893" max="5893" width="9.109375" style="227" bestFit="1" customWidth="1"/>
    <col min="5894" max="5894" width="12.88671875" style="227" bestFit="1" customWidth="1"/>
    <col min="5895" max="6144" width="9.109375" style="227"/>
    <col min="6145" max="6145" width="3.88671875" style="227" bestFit="1" customWidth="1"/>
    <col min="6146" max="6146" width="50.33203125" style="227" customWidth="1"/>
    <col min="6147" max="6147" width="4.5546875" style="227" bestFit="1" customWidth="1"/>
    <col min="6148" max="6148" width="8.33203125" style="227" bestFit="1" customWidth="1"/>
    <col min="6149" max="6149" width="9.109375" style="227" bestFit="1" customWidth="1"/>
    <col min="6150" max="6150" width="12.88671875" style="227" bestFit="1" customWidth="1"/>
    <col min="6151" max="6400" width="9.109375" style="227"/>
    <col min="6401" max="6401" width="3.88671875" style="227" bestFit="1" customWidth="1"/>
    <col min="6402" max="6402" width="50.33203125" style="227" customWidth="1"/>
    <col min="6403" max="6403" width="4.5546875" style="227" bestFit="1" customWidth="1"/>
    <col min="6404" max="6404" width="8.33203125" style="227" bestFit="1" customWidth="1"/>
    <col min="6405" max="6405" width="9.109375" style="227" bestFit="1" customWidth="1"/>
    <col min="6406" max="6406" width="12.88671875" style="227" bestFit="1" customWidth="1"/>
    <col min="6407" max="6656" width="9.109375" style="227"/>
    <col min="6657" max="6657" width="3.88671875" style="227" bestFit="1" customWidth="1"/>
    <col min="6658" max="6658" width="50.33203125" style="227" customWidth="1"/>
    <col min="6659" max="6659" width="4.5546875" style="227" bestFit="1" customWidth="1"/>
    <col min="6660" max="6660" width="8.33203125" style="227" bestFit="1" customWidth="1"/>
    <col min="6661" max="6661" width="9.109375" style="227" bestFit="1" customWidth="1"/>
    <col min="6662" max="6662" width="12.88671875" style="227" bestFit="1" customWidth="1"/>
    <col min="6663" max="6912" width="9.109375" style="227"/>
    <col min="6913" max="6913" width="3.88671875" style="227" bestFit="1" customWidth="1"/>
    <col min="6914" max="6914" width="50.33203125" style="227" customWidth="1"/>
    <col min="6915" max="6915" width="4.5546875" style="227" bestFit="1" customWidth="1"/>
    <col min="6916" max="6916" width="8.33203125" style="227" bestFit="1" customWidth="1"/>
    <col min="6917" max="6917" width="9.109375" style="227" bestFit="1" customWidth="1"/>
    <col min="6918" max="6918" width="12.88671875" style="227" bestFit="1" customWidth="1"/>
    <col min="6919" max="7168" width="9.109375" style="227"/>
    <col min="7169" max="7169" width="3.88671875" style="227" bestFit="1" customWidth="1"/>
    <col min="7170" max="7170" width="50.33203125" style="227" customWidth="1"/>
    <col min="7171" max="7171" width="4.5546875" style="227" bestFit="1" customWidth="1"/>
    <col min="7172" max="7172" width="8.33203125" style="227" bestFit="1" customWidth="1"/>
    <col min="7173" max="7173" width="9.109375" style="227" bestFit="1" customWidth="1"/>
    <col min="7174" max="7174" width="12.88671875" style="227" bestFit="1" customWidth="1"/>
    <col min="7175" max="7424" width="9.109375" style="227"/>
    <col min="7425" max="7425" width="3.88671875" style="227" bestFit="1" customWidth="1"/>
    <col min="7426" max="7426" width="50.33203125" style="227" customWidth="1"/>
    <col min="7427" max="7427" width="4.5546875" style="227" bestFit="1" customWidth="1"/>
    <col min="7428" max="7428" width="8.33203125" style="227" bestFit="1" customWidth="1"/>
    <col min="7429" max="7429" width="9.109375" style="227" bestFit="1" customWidth="1"/>
    <col min="7430" max="7430" width="12.88671875" style="227" bestFit="1" customWidth="1"/>
    <col min="7431" max="7680" width="9.109375" style="227"/>
    <col min="7681" max="7681" width="3.88671875" style="227" bestFit="1" customWidth="1"/>
    <col min="7682" max="7682" width="50.33203125" style="227" customWidth="1"/>
    <col min="7683" max="7683" width="4.5546875" style="227" bestFit="1" customWidth="1"/>
    <col min="7684" max="7684" width="8.33203125" style="227" bestFit="1" customWidth="1"/>
    <col min="7685" max="7685" width="9.109375" style="227" bestFit="1" customWidth="1"/>
    <col min="7686" max="7686" width="12.88671875" style="227" bestFit="1" customWidth="1"/>
    <col min="7687" max="7936" width="9.109375" style="227"/>
    <col min="7937" max="7937" width="3.88671875" style="227" bestFit="1" customWidth="1"/>
    <col min="7938" max="7938" width="50.33203125" style="227" customWidth="1"/>
    <col min="7939" max="7939" width="4.5546875" style="227" bestFit="1" customWidth="1"/>
    <col min="7940" max="7940" width="8.33203125" style="227" bestFit="1" customWidth="1"/>
    <col min="7941" max="7941" width="9.109375" style="227" bestFit="1" customWidth="1"/>
    <col min="7942" max="7942" width="12.88671875" style="227" bestFit="1" customWidth="1"/>
    <col min="7943" max="8192" width="9.109375" style="227"/>
    <col min="8193" max="8193" width="3.88671875" style="227" bestFit="1" customWidth="1"/>
    <col min="8194" max="8194" width="50.33203125" style="227" customWidth="1"/>
    <col min="8195" max="8195" width="4.5546875" style="227" bestFit="1" customWidth="1"/>
    <col min="8196" max="8196" width="8.33203125" style="227" bestFit="1" customWidth="1"/>
    <col min="8197" max="8197" width="9.109375" style="227" bestFit="1" customWidth="1"/>
    <col min="8198" max="8198" width="12.88671875" style="227" bestFit="1" customWidth="1"/>
    <col min="8199" max="8448" width="9.109375" style="227"/>
    <col min="8449" max="8449" width="3.88671875" style="227" bestFit="1" customWidth="1"/>
    <col min="8450" max="8450" width="50.33203125" style="227" customWidth="1"/>
    <col min="8451" max="8451" width="4.5546875" style="227" bestFit="1" customWidth="1"/>
    <col min="8452" max="8452" width="8.33203125" style="227" bestFit="1" customWidth="1"/>
    <col min="8453" max="8453" width="9.109375" style="227" bestFit="1" customWidth="1"/>
    <col min="8454" max="8454" width="12.88671875" style="227" bestFit="1" customWidth="1"/>
    <col min="8455" max="8704" width="9.109375" style="227"/>
    <col min="8705" max="8705" width="3.88671875" style="227" bestFit="1" customWidth="1"/>
    <col min="8706" max="8706" width="50.33203125" style="227" customWidth="1"/>
    <col min="8707" max="8707" width="4.5546875" style="227" bestFit="1" customWidth="1"/>
    <col min="8708" max="8708" width="8.33203125" style="227" bestFit="1" customWidth="1"/>
    <col min="8709" max="8709" width="9.109375" style="227" bestFit="1" customWidth="1"/>
    <col min="8710" max="8710" width="12.88671875" style="227" bestFit="1" customWidth="1"/>
    <col min="8711" max="8960" width="9.109375" style="227"/>
    <col min="8961" max="8961" width="3.88671875" style="227" bestFit="1" customWidth="1"/>
    <col min="8962" max="8962" width="50.33203125" style="227" customWidth="1"/>
    <col min="8963" max="8963" width="4.5546875" style="227" bestFit="1" customWidth="1"/>
    <col min="8964" max="8964" width="8.33203125" style="227" bestFit="1" customWidth="1"/>
    <col min="8965" max="8965" width="9.109375" style="227" bestFit="1" customWidth="1"/>
    <col min="8966" max="8966" width="12.88671875" style="227" bestFit="1" customWidth="1"/>
    <col min="8967" max="9216" width="9.109375" style="227"/>
    <col min="9217" max="9217" width="3.88671875" style="227" bestFit="1" customWidth="1"/>
    <col min="9218" max="9218" width="50.33203125" style="227" customWidth="1"/>
    <col min="9219" max="9219" width="4.5546875" style="227" bestFit="1" customWidth="1"/>
    <col min="9220" max="9220" width="8.33203125" style="227" bestFit="1" customWidth="1"/>
    <col min="9221" max="9221" width="9.109375" style="227" bestFit="1" customWidth="1"/>
    <col min="9222" max="9222" width="12.88671875" style="227" bestFit="1" customWidth="1"/>
    <col min="9223" max="9472" width="9.109375" style="227"/>
    <col min="9473" max="9473" width="3.88671875" style="227" bestFit="1" customWidth="1"/>
    <col min="9474" max="9474" width="50.33203125" style="227" customWidth="1"/>
    <col min="9475" max="9475" width="4.5546875" style="227" bestFit="1" customWidth="1"/>
    <col min="9476" max="9476" width="8.33203125" style="227" bestFit="1" customWidth="1"/>
    <col min="9477" max="9477" width="9.109375" style="227" bestFit="1" customWidth="1"/>
    <col min="9478" max="9478" width="12.88671875" style="227" bestFit="1" customWidth="1"/>
    <col min="9479" max="9728" width="9.109375" style="227"/>
    <col min="9729" max="9729" width="3.88671875" style="227" bestFit="1" customWidth="1"/>
    <col min="9730" max="9730" width="50.33203125" style="227" customWidth="1"/>
    <col min="9731" max="9731" width="4.5546875" style="227" bestFit="1" customWidth="1"/>
    <col min="9732" max="9732" width="8.33203125" style="227" bestFit="1" customWidth="1"/>
    <col min="9733" max="9733" width="9.109375" style="227" bestFit="1" customWidth="1"/>
    <col min="9734" max="9734" width="12.88671875" style="227" bestFit="1" customWidth="1"/>
    <col min="9735" max="9984" width="9.109375" style="227"/>
    <col min="9985" max="9985" width="3.88671875" style="227" bestFit="1" customWidth="1"/>
    <col min="9986" max="9986" width="50.33203125" style="227" customWidth="1"/>
    <col min="9987" max="9987" width="4.5546875" style="227" bestFit="1" customWidth="1"/>
    <col min="9988" max="9988" width="8.33203125" style="227" bestFit="1" customWidth="1"/>
    <col min="9989" max="9989" width="9.109375" style="227" bestFit="1" customWidth="1"/>
    <col min="9990" max="9990" width="12.88671875" style="227" bestFit="1" customWidth="1"/>
    <col min="9991" max="10240" width="9.109375" style="227"/>
    <col min="10241" max="10241" width="3.88671875" style="227" bestFit="1" customWidth="1"/>
    <col min="10242" max="10242" width="50.33203125" style="227" customWidth="1"/>
    <col min="10243" max="10243" width="4.5546875" style="227" bestFit="1" customWidth="1"/>
    <col min="10244" max="10244" width="8.33203125" style="227" bestFit="1" customWidth="1"/>
    <col min="10245" max="10245" width="9.109375" style="227" bestFit="1" customWidth="1"/>
    <col min="10246" max="10246" width="12.88671875" style="227" bestFit="1" customWidth="1"/>
    <col min="10247" max="10496" width="9.109375" style="227"/>
    <col min="10497" max="10497" width="3.88671875" style="227" bestFit="1" customWidth="1"/>
    <col min="10498" max="10498" width="50.33203125" style="227" customWidth="1"/>
    <col min="10499" max="10499" width="4.5546875" style="227" bestFit="1" customWidth="1"/>
    <col min="10500" max="10500" width="8.33203125" style="227" bestFit="1" customWidth="1"/>
    <col min="10501" max="10501" width="9.109375" style="227" bestFit="1" customWidth="1"/>
    <col min="10502" max="10502" width="12.88671875" style="227" bestFit="1" customWidth="1"/>
    <col min="10503" max="10752" width="9.109375" style="227"/>
    <col min="10753" max="10753" width="3.88671875" style="227" bestFit="1" customWidth="1"/>
    <col min="10754" max="10754" width="50.33203125" style="227" customWidth="1"/>
    <col min="10755" max="10755" width="4.5546875" style="227" bestFit="1" customWidth="1"/>
    <col min="10756" max="10756" width="8.33203125" style="227" bestFit="1" customWidth="1"/>
    <col min="10757" max="10757" width="9.109375" style="227" bestFit="1" customWidth="1"/>
    <col min="10758" max="10758" width="12.88671875" style="227" bestFit="1" customWidth="1"/>
    <col min="10759" max="11008" width="9.109375" style="227"/>
    <col min="11009" max="11009" width="3.88671875" style="227" bestFit="1" customWidth="1"/>
    <col min="11010" max="11010" width="50.33203125" style="227" customWidth="1"/>
    <col min="11011" max="11011" width="4.5546875" style="227" bestFit="1" customWidth="1"/>
    <col min="11012" max="11012" width="8.33203125" style="227" bestFit="1" customWidth="1"/>
    <col min="11013" max="11013" width="9.109375" style="227" bestFit="1" customWidth="1"/>
    <col min="11014" max="11014" width="12.88671875" style="227" bestFit="1" customWidth="1"/>
    <col min="11015" max="11264" width="9.109375" style="227"/>
    <col min="11265" max="11265" width="3.88671875" style="227" bestFit="1" customWidth="1"/>
    <col min="11266" max="11266" width="50.33203125" style="227" customWidth="1"/>
    <col min="11267" max="11267" width="4.5546875" style="227" bestFit="1" customWidth="1"/>
    <col min="11268" max="11268" width="8.33203125" style="227" bestFit="1" customWidth="1"/>
    <col min="11269" max="11269" width="9.109375" style="227" bestFit="1" customWidth="1"/>
    <col min="11270" max="11270" width="12.88671875" style="227" bestFit="1" customWidth="1"/>
    <col min="11271" max="11520" width="9.109375" style="227"/>
    <col min="11521" max="11521" width="3.88671875" style="227" bestFit="1" customWidth="1"/>
    <col min="11522" max="11522" width="50.33203125" style="227" customWidth="1"/>
    <col min="11523" max="11523" width="4.5546875" style="227" bestFit="1" customWidth="1"/>
    <col min="11524" max="11524" width="8.33203125" style="227" bestFit="1" customWidth="1"/>
    <col min="11525" max="11525" width="9.109375" style="227" bestFit="1" customWidth="1"/>
    <col min="11526" max="11526" width="12.88671875" style="227" bestFit="1" customWidth="1"/>
    <col min="11527" max="11776" width="9.109375" style="227"/>
    <col min="11777" max="11777" width="3.88671875" style="227" bestFit="1" customWidth="1"/>
    <col min="11778" max="11778" width="50.33203125" style="227" customWidth="1"/>
    <col min="11779" max="11779" width="4.5546875" style="227" bestFit="1" customWidth="1"/>
    <col min="11780" max="11780" width="8.33203125" style="227" bestFit="1" customWidth="1"/>
    <col min="11781" max="11781" width="9.109375" style="227" bestFit="1" customWidth="1"/>
    <col min="11782" max="11782" width="12.88671875" style="227" bestFit="1" customWidth="1"/>
    <col min="11783" max="12032" width="9.109375" style="227"/>
    <col min="12033" max="12033" width="3.88671875" style="227" bestFit="1" customWidth="1"/>
    <col min="12034" max="12034" width="50.33203125" style="227" customWidth="1"/>
    <col min="12035" max="12035" width="4.5546875" style="227" bestFit="1" customWidth="1"/>
    <col min="12036" max="12036" width="8.33203125" style="227" bestFit="1" customWidth="1"/>
    <col min="12037" max="12037" width="9.109375" style="227" bestFit="1" customWidth="1"/>
    <col min="12038" max="12038" width="12.88671875" style="227" bestFit="1" customWidth="1"/>
    <col min="12039" max="12288" width="9.109375" style="227"/>
    <col min="12289" max="12289" width="3.88671875" style="227" bestFit="1" customWidth="1"/>
    <col min="12290" max="12290" width="50.33203125" style="227" customWidth="1"/>
    <col min="12291" max="12291" width="4.5546875" style="227" bestFit="1" customWidth="1"/>
    <col min="12292" max="12292" width="8.33203125" style="227" bestFit="1" customWidth="1"/>
    <col min="12293" max="12293" width="9.109375" style="227" bestFit="1" customWidth="1"/>
    <col min="12294" max="12294" width="12.88671875" style="227" bestFit="1" customWidth="1"/>
    <col min="12295" max="12544" width="9.109375" style="227"/>
    <col min="12545" max="12545" width="3.88671875" style="227" bestFit="1" customWidth="1"/>
    <col min="12546" max="12546" width="50.33203125" style="227" customWidth="1"/>
    <col min="12547" max="12547" width="4.5546875" style="227" bestFit="1" customWidth="1"/>
    <col min="12548" max="12548" width="8.33203125" style="227" bestFit="1" customWidth="1"/>
    <col min="12549" max="12549" width="9.109375" style="227" bestFit="1" customWidth="1"/>
    <col min="12550" max="12550" width="12.88671875" style="227" bestFit="1" customWidth="1"/>
    <col min="12551" max="12800" width="9.109375" style="227"/>
    <col min="12801" max="12801" width="3.88671875" style="227" bestFit="1" customWidth="1"/>
    <col min="12802" max="12802" width="50.33203125" style="227" customWidth="1"/>
    <col min="12803" max="12803" width="4.5546875" style="227" bestFit="1" customWidth="1"/>
    <col min="12804" max="12804" width="8.33203125" style="227" bestFit="1" customWidth="1"/>
    <col min="12805" max="12805" width="9.109375" style="227" bestFit="1" customWidth="1"/>
    <col min="12806" max="12806" width="12.88671875" style="227" bestFit="1" customWidth="1"/>
    <col min="12807" max="13056" width="9.109375" style="227"/>
    <col min="13057" max="13057" width="3.88671875" style="227" bestFit="1" customWidth="1"/>
    <col min="13058" max="13058" width="50.33203125" style="227" customWidth="1"/>
    <col min="13059" max="13059" width="4.5546875" style="227" bestFit="1" customWidth="1"/>
    <col min="13060" max="13060" width="8.33203125" style="227" bestFit="1" customWidth="1"/>
    <col min="13061" max="13061" width="9.109375" style="227" bestFit="1" customWidth="1"/>
    <col min="13062" max="13062" width="12.88671875" style="227" bestFit="1" customWidth="1"/>
    <col min="13063" max="13312" width="9.109375" style="227"/>
    <col min="13313" max="13313" width="3.88671875" style="227" bestFit="1" customWidth="1"/>
    <col min="13314" max="13314" width="50.33203125" style="227" customWidth="1"/>
    <col min="13315" max="13315" width="4.5546875" style="227" bestFit="1" customWidth="1"/>
    <col min="13316" max="13316" width="8.33203125" style="227" bestFit="1" customWidth="1"/>
    <col min="13317" max="13317" width="9.109375" style="227" bestFit="1" customWidth="1"/>
    <col min="13318" max="13318" width="12.88671875" style="227" bestFit="1" customWidth="1"/>
    <col min="13319" max="13568" width="9.109375" style="227"/>
    <col min="13569" max="13569" width="3.88671875" style="227" bestFit="1" customWidth="1"/>
    <col min="13570" max="13570" width="50.33203125" style="227" customWidth="1"/>
    <col min="13571" max="13571" width="4.5546875" style="227" bestFit="1" customWidth="1"/>
    <col min="13572" max="13572" width="8.33203125" style="227" bestFit="1" customWidth="1"/>
    <col min="13573" max="13573" width="9.109375" style="227" bestFit="1" customWidth="1"/>
    <col min="13574" max="13574" width="12.88671875" style="227" bestFit="1" customWidth="1"/>
    <col min="13575" max="13824" width="9.109375" style="227"/>
    <col min="13825" max="13825" width="3.88671875" style="227" bestFit="1" customWidth="1"/>
    <col min="13826" max="13826" width="50.33203125" style="227" customWidth="1"/>
    <col min="13827" max="13827" width="4.5546875" style="227" bestFit="1" customWidth="1"/>
    <col min="13828" max="13828" width="8.33203125" style="227" bestFit="1" customWidth="1"/>
    <col min="13829" max="13829" width="9.109375" style="227" bestFit="1" customWidth="1"/>
    <col min="13830" max="13830" width="12.88671875" style="227" bestFit="1" customWidth="1"/>
    <col min="13831" max="14080" width="9.109375" style="227"/>
    <col min="14081" max="14081" width="3.88671875" style="227" bestFit="1" customWidth="1"/>
    <col min="14082" max="14082" width="50.33203125" style="227" customWidth="1"/>
    <col min="14083" max="14083" width="4.5546875" style="227" bestFit="1" customWidth="1"/>
    <col min="14084" max="14084" width="8.33203125" style="227" bestFit="1" customWidth="1"/>
    <col min="14085" max="14085" width="9.109375" style="227" bestFit="1" customWidth="1"/>
    <col min="14086" max="14086" width="12.88671875" style="227" bestFit="1" customWidth="1"/>
    <col min="14087" max="14336" width="9.109375" style="227"/>
    <col min="14337" max="14337" width="3.88671875" style="227" bestFit="1" customWidth="1"/>
    <col min="14338" max="14338" width="50.33203125" style="227" customWidth="1"/>
    <col min="14339" max="14339" width="4.5546875" style="227" bestFit="1" customWidth="1"/>
    <col min="14340" max="14340" width="8.33203125" style="227" bestFit="1" customWidth="1"/>
    <col min="14341" max="14341" width="9.109375" style="227" bestFit="1" customWidth="1"/>
    <col min="14342" max="14342" width="12.88671875" style="227" bestFit="1" customWidth="1"/>
    <col min="14343" max="14592" width="9.109375" style="227"/>
    <col min="14593" max="14593" width="3.88671875" style="227" bestFit="1" customWidth="1"/>
    <col min="14594" max="14594" width="50.33203125" style="227" customWidth="1"/>
    <col min="14595" max="14595" width="4.5546875" style="227" bestFit="1" customWidth="1"/>
    <col min="14596" max="14596" width="8.33203125" style="227" bestFit="1" customWidth="1"/>
    <col min="14597" max="14597" width="9.109375" style="227" bestFit="1" customWidth="1"/>
    <col min="14598" max="14598" width="12.88671875" style="227" bestFit="1" customWidth="1"/>
    <col min="14599" max="14848" width="9.109375" style="227"/>
    <col min="14849" max="14849" width="3.88671875" style="227" bestFit="1" customWidth="1"/>
    <col min="14850" max="14850" width="50.33203125" style="227" customWidth="1"/>
    <col min="14851" max="14851" width="4.5546875" style="227" bestFit="1" customWidth="1"/>
    <col min="14852" max="14852" width="8.33203125" style="227" bestFit="1" customWidth="1"/>
    <col min="14853" max="14853" width="9.109375" style="227" bestFit="1" customWidth="1"/>
    <col min="14854" max="14854" width="12.88671875" style="227" bestFit="1" customWidth="1"/>
    <col min="14855" max="15104" width="9.109375" style="227"/>
    <col min="15105" max="15105" width="3.88671875" style="227" bestFit="1" customWidth="1"/>
    <col min="15106" max="15106" width="50.33203125" style="227" customWidth="1"/>
    <col min="15107" max="15107" width="4.5546875" style="227" bestFit="1" customWidth="1"/>
    <col min="15108" max="15108" width="8.33203125" style="227" bestFit="1" customWidth="1"/>
    <col min="15109" max="15109" width="9.109375" style="227" bestFit="1" customWidth="1"/>
    <col min="15110" max="15110" width="12.88671875" style="227" bestFit="1" customWidth="1"/>
    <col min="15111" max="15360" width="9.109375" style="227"/>
    <col min="15361" max="15361" width="3.88671875" style="227" bestFit="1" customWidth="1"/>
    <col min="15362" max="15362" width="50.33203125" style="227" customWidth="1"/>
    <col min="15363" max="15363" width="4.5546875" style="227" bestFit="1" customWidth="1"/>
    <col min="15364" max="15364" width="8.33203125" style="227" bestFit="1" customWidth="1"/>
    <col min="15365" max="15365" width="9.109375" style="227" bestFit="1" customWidth="1"/>
    <col min="15366" max="15366" width="12.88671875" style="227" bestFit="1" customWidth="1"/>
    <col min="15367" max="15616" width="9.109375" style="227"/>
    <col min="15617" max="15617" width="3.88671875" style="227" bestFit="1" customWidth="1"/>
    <col min="15618" max="15618" width="50.33203125" style="227" customWidth="1"/>
    <col min="15619" max="15619" width="4.5546875" style="227" bestFit="1" customWidth="1"/>
    <col min="15620" max="15620" width="8.33203125" style="227" bestFit="1" customWidth="1"/>
    <col min="15621" max="15621" width="9.109375" style="227" bestFit="1" customWidth="1"/>
    <col min="15622" max="15622" width="12.88671875" style="227" bestFit="1" customWidth="1"/>
    <col min="15623" max="15872" width="9.109375" style="227"/>
    <col min="15873" max="15873" width="3.88671875" style="227" bestFit="1" customWidth="1"/>
    <col min="15874" max="15874" width="50.33203125" style="227" customWidth="1"/>
    <col min="15875" max="15875" width="4.5546875" style="227" bestFit="1" customWidth="1"/>
    <col min="15876" max="15876" width="8.33203125" style="227" bestFit="1" customWidth="1"/>
    <col min="15877" max="15877" width="9.109375" style="227" bestFit="1" customWidth="1"/>
    <col min="15878" max="15878" width="12.88671875" style="227" bestFit="1" customWidth="1"/>
    <col min="15879" max="16128" width="9.109375" style="227"/>
    <col min="16129" max="16129" width="3.88671875" style="227" bestFit="1" customWidth="1"/>
    <col min="16130" max="16130" width="50.33203125" style="227" customWidth="1"/>
    <col min="16131" max="16131" width="4.5546875" style="227" bestFit="1" customWidth="1"/>
    <col min="16132" max="16132" width="8.33203125" style="227" bestFit="1" customWidth="1"/>
    <col min="16133" max="16133" width="9.109375" style="227" bestFit="1" customWidth="1"/>
    <col min="16134" max="16134" width="12.88671875" style="227" bestFit="1" customWidth="1"/>
    <col min="16135" max="16384" width="9.109375" style="227"/>
  </cols>
  <sheetData>
    <row r="1" spans="1:6" s="224" customFormat="1" ht="20.399999999999999">
      <c r="A1" s="319" t="s">
        <v>57</v>
      </c>
      <c r="B1" s="319" t="s">
        <v>58</v>
      </c>
      <c r="C1" s="319" t="s">
        <v>59</v>
      </c>
      <c r="D1" s="319" t="s">
        <v>60</v>
      </c>
      <c r="E1" s="319" t="s">
        <v>61</v>
      </c>
      <c r="F1" s="360" t="s">
        <v>62</v>
      </c>
    </row>
    <row r="2" spans="1:6" s="224" customFormat="1" ht="39" customHeight="1">
      <c r="A2" s="510" t="s">
        <v>291</v>
      </c>
      <c r="B2" s="510"/>
      <c r="C2" s="510"/>
      <c r="D2" s="510"/>
      <c r="E2" s="510"/>
      <c r="F2" s="510"/>
    </row>
    <row r="3" spans="1:6" s="226" customFormat="1" ht="10.199999999999999">
      <c r="A3" s="225"/>
      <c r="F3" s="361"/>
    </row>
    <row r="4" spans="1:6" ht="274.5" customHeight="1">
      <c r="A4" s="355" t="s">
        <v>43</v>
      </c>
      <c r="B4" s="320" t="s">
        <v>441</v>
      </c>
      <c r="C4" s="321"/>
      <c r="D4" s="322"/>
      <c r="E4" s="323"/>
      <c r="F4" s="362"/>
    </row>
    <row r="5" spans="1:6">
      <c r="A5" s="355"/>
      <c r="B5" s="324" t="s">
        <v>292</v>
      </c>
      <c r="C5" s="321" t="s">
        <v>54</v>
      </c>
      <c r="D5" s="322">
        <v>380</v>
      </c>
      <c r="E5" s="325"/>
      <c r="F5" s="362"/>
    </row>
    <row r="6" spans="1:6">
      <c r="A6" s="355"/>
      <c r="B6" s="326" t="s">
        <v>373</v>
      </c>
      <c r="C6" s="321" t="s">
        <v>55</v>
      </c>
      <c r="D6" s="322">
        <f>D5*(0.15+0.1)</f>
        <v>95</v>
      </c>
      <c r="E6" s="325"/>
      <c r="F6" s="362"/>
    </row>
    <row r="7" spans="1:6">
      <c r="A7" s="355"/>
      <c r="B7" s="326" t="s">
        <v>374</v>
      </c>
      <c r="C7" s="321" t="s">
        <v>55</v>
      </c>
      <c r="D7" s="322">
        <f>D6</f>
        <v>95</v>
      </c>
      <c r="E7" s="325"/>
      <c r="F7" s="362"/>
    </row>
    <row r="8" spans="1:6">
      <c r="A8" s="355"/>
      <c r="B8" s="324" t="s">
        <v>293</v>
      </c>
      <c r="C8" s="321" t="s">
        <v>54</v>
      </c>
      <c r="D8" s="322">
        <v>380</v>
      </c>
      <c r="E8" s="325"/>
      <c r="F8" s="362"/>
    </row>
    <row r="9" spans="1:6">
      <c r="A9" s="351"/>
      <c r="B9" s="327"/>
      <c r="C9" s="321"/>
      <c r="D9" s="322"/>
      <c r="E9" s="328"/>
      <c r="F9" s="363"/>
    </row>
    <row r="10" spans="1:6" ht="249" customHeight="1">
      <c r="A10" s="356" t="s">
        <v>44</v>
      </c>
      <c r="B10" s="329" t="s">
        <v>440</v>
      </c>
      <c r="C10" s="330"/>
      <c r="D10" s="331"/>
      <c r="E10" s="332"/>
      <c r="F10" s="364"/>
    </row>
    <row r="11" spans="1:6">
      <c r="A11" s="351"/>
      <c r="B11" s="333" t="s">
        <v>428</v>
      </c>
      <c r="C11" s="334" t="s">
        <v>55</v>
      </c>
      <c r="D11" s="386">
        <v>1100</v>
      </c>
      <c r="E11" s="230"/>
      <c r="F11" s="365"/>
    </row>
    <row r="12" spans="1:6" ht="26.4">
      <c r="A12" s="351"/>
      <c r="B12" s="326" t="s">
        <v>429</v>
      </c>
      <c r="C12" s="321" t="s">
        <v>9</v>
      </c>
      <c r="D12" s="322">
        <f>D11/3</f>
        <v>366.66666666666669</v>
      </c>
      <c r="E12" s="325"/>
      <c r="F12" s="362"/>
    </row>
    <row r="13" spans="1:6">
      <c r="A13" s="351"/>
      <c r="B13" s="326"/>
      <c r="C13" s="321"/>
      <c r="D13" s="322"/>
      <c r="E13" s="325"/>
      <c r="F13" s="362"/>
    </row>
    <row r="14" spans="1:6" ht="252.75" customHeight="1">
      <c r="A14" s="355" t="s">
        <v>45</v>
      </c>
      <c r="B14" s="320" t="s">
        <v>442</v>
      </c>
      <c r="C14" s="321"/>
      <c r="D14" s="322"/>
      <c r="E14" s="321"/>
      <c r="F14" s="366"/>
    </row>
    <row r="15" spans="1:6">
      <c r="A15" s="357"/>
      <c r="B15" s="335" t="s">
        <v>295</v>
      </c>
      <c r="C15" s="321" t="s">
        <v>54</v>
      </c>
      <c r="D15" s="322">
        <v>680</v>
      </c>
      <c r="E15" s="325"/>
      <c r="F15" s="367"/>
    </row>
    <row r="16" spans="1:6">
      <c r="A16" s="357"/>
      <c r="B16" s="335" t="s">
        <v>382</v>
      </c>
      <c r="C16" s="321" t="s">
        <v>54</v>
      </c>
      <c r="D16" s="322">
        <v>680</v>
      </c>
      <c r="E16" s="325"/>
      <c r="F16" s="362"/>
    </row>
    <row r="17" spans="1:6">
      <c r="A17" s="357"/>
      <c r="B17" s="326" t="s">
        <v>375</v>
      </c>
      <c r="C17" s="321" t="s">
        <v>55</v>
      </c>
      <c r="D17" s="322">
        <f>D15*0.2</f>
        <v>136</v>
      </c>
      <c r="E17" s="325"/>
      <c r="F17" s="362"/>
    </row>
    <row r="18" spans="1:6">
      <c r="A18" s="357"/>
      <c r="B18" s="327"/>
      <c r="C18" s="321"/>
      <c r="D18" s="322"/>
      <c r="E18" s="321"/>
      <c r="F18" s="366"/>
    </row>
    <row r="19" spans="1:6" ht="75" customHeight="1">
      <c r="A19" s="355" t="s">
        <v>46</v>
      </c>
      <c r="B19" s="320" t="s">
        <v>376</v>
      </c>
      <c r="C19" s="321"/>
      <c r="D19" s="322"/>
      <c r="E19" s="321"/>
      <c r="F19" s="366"/>
    </row>
    <row r="20" spans="1:6">
      <c r="A20" s="357"/>
      <c r="B20" s="335" t="s">
        <v>297</v>
      </c>
      <c r="C20" s="321" t="s">
        <v>54</v>
      </c>
      <c r="D20" s="322">
        <v>500</v>
      </c>
      <c r="E20" s="325"/>
      <c r="F20" s="367"/>
    </row>
    <row r="21" spans="1:6">
      <c r="A21" s="357"/>
      <c r="B21" s="335"/>
      <c r="C21" s="321"/>
      <c r="D21" s="322"/>
      <c r="E21" s="325"/>
      <c r="F21" s="367"/>
    </row>
    <row r="22" spans="1:6">
      <c r="A22" s="355" t="s">
        <v>47</v>
      </c>
      <c r="B22" s="336" t="s">
        <v>377</v>
      </c>
      <c r="C22" s="321"/>
      <c r="D22" s="322"/>
      <c r="E22" s="321"/>
      <c r="F22" s="366"/>
    </row>
    <row r="23" spans="1:6">
      <c r="A23" s="357"/>
      <c r="B23" s="335" t="s">
        <v>298</v>
      </c>
      <c r="C23" s="321" t="s">
        <v>54</v>
      </c>
      <c r="D23" s="322">
        <v>2700</v>
      </c>
      <c r="E23" s="325"/>
      <c r="F23" s="367"/>
    </row>
    <row r="24" spans="1:6">
      <c r="A24" s="357"/>
      <c r="B24" s="327"/>
      <c r="C24" s="321"/>
      <c r="D24" s="322"/>
      <c r="E24" s="321"/>
      <c r="F24" s="366"/>
    </row>
    <row r="25" spans="1:6" ht="69.75" customHeight="1">
      <c r="A25" s="358" t="s">
        <v>48</v>
      </c>
      <c r="B25" s="337" t="s">
        <v>378</v>
      </c>
      <c r="C25" s="321"/>
      <c r="D25" s="322"/>
      <c r="E25" s="321"/>
      <c r="F25" s="366"/>
    </row>
    <row r="26" spans="1:6">
      <c r="A26" s="351"/>
      <c r="B26" s="335" t="s">
        <v>299</v>
      </c>
      <c r="C26" s="321" t="s">
        <v>55</v>
      </c>
      <c r="D26" s="322">
        <v>10</v>
      </c>
      <c r="E26" s="325"/>
      <c r="F26" s="367"/>
    </row>
    <row r="27" spans="1:6">
      <c r="A27" s="351"/>
      <c r="B27" s="335"/>
      <c r="C27" s="321"/>
      <c r="D27" s="322"/>
      <c r="E27" s="325"/>
      <c r="F27" s="367"/>
    </row>
    <row r="28" spans="1:6" ht="68.25" customHeight="1">
      <c r="A28" s="358" t="s">
        <v>49</v>
      </c>
      <c r="B28" s="320" t="s">
        <v>395</v>
      </c>
      <c r="C28" s="321"/>
      <c r="D28" s="322"/>
      <c r="E28" s="321"/>
      <c r="F28" s="366"/>
    </row>
    <row r="29" spans="1:6">
      <c r="A29" s="358"/>
      <c r="B29" s="335" t="s">
        <v>300</v>
      </c>
      <c r="C29" s="321" t="s">
        <v>55</v>
      </c>
      <c r="D29" s="322">
        <v>50</v>
      </c>
      <c r="E29" s="325"/>
      <c r="F29" s="367"/>
    </row>
    <row r="30" spans="1:6">
      <c r="A30" s="357"/>
      <c r="B30" s="338"/>
      <c r="C30" s="339"/>
      <c r="D30" s="340"/>
      <c r="E30" s="328"/>
      <c r="F30" s="363"/>
    </row>
    <row r="31" spans="1:6" ht="76.5" customHeight="1">
      <c r="A31" s="355" t="s">
        <v>80</v>
      </c>
      <c r="B31" s="341" t="s">
        <v>379</v>
      </c>
      <c r="C31" s="339"/>
      <c r="D31" s="340"/>
      <c r="E31" s="328"/>
      <c r="F31" s="363"/>
    </row>
    <row r="32" spans="1:6">
      <c r="A32" s="357"/>
      <c r="B32" s="342" t="s">
        <v>301</v>
      </c>
      <c r="C32" s="321" t="s">
        <v>9</v>
      </c>
      <c r="D32" s="322">
        <v>12</v>
      </c>
      <c r="E32" s="325"/>
      <c r="F32" s="367"/>
    </row>
    <row r="33" spans="1:6">
      <c r="A33" s="357"/>
      <c r="B33" s="342" t="s">
        <v>302</v>
      </c>
      <c r="C33" s="321" t="s">
        <v>9</v>
      </c>
      <c r="D33" s="322">
        <v>10</v>
      </c>
      <c r="E33" s="325"/>
      <c r="F33" s="367"/>
    </row>
    <row r="34" spans="1:6">
      <c r="A34" s="357"/>
      <c r="B34" s="342" t="s">
        <v>303</v>
      </c>
      <c r="C34" s="321" t="s">
        <v>9</v>
      </c>
      <c r="D34" s="322">
        <v>10</v>
      </c>
      <c r="E34" s="325"/>
      <c r="F34" s="367"/>
    </row>
    <row r="35" spans="1:6">
      <c r="A35" s="357"/>
      <c r="B35" s="342" t="s">
        <v>304</v>
      </c>
      <c r="C35" s="321" t="s">
        <v>9</v>
      </c>
      <c r="D35" s="322">
        <v>40</v>
      </c>
      <c r="E35" s="325"/>
      <c r="F35" s="367"/>
    </row>
    <row r="36" spans="1:6">
      <c r="A36" s="357"/>
      <c r="B36" s="342"/>
      <c r="C36" s="321"/>
      <c r="D36" s="322"/>
      <c r="E36" s="325"/>
      <c r="F36" s="367"/>
    </row>
    <row r="37" spans="1:6" ht="226.5" customHeight="1">
      <c r="A37" s="358" t="s">
        <v>81</v>
      </c>
      <c r="B37" s="320" t="s">
        <v>432</v>
      </c>
      <c r="C37" s="321"/>
      <c r="D37" s="322"/>
      <c r="E37" s="321"/>
      <c r="F37" s="366"/>
    </row>
    <row r="38" spans="1:6">
      <c r="A38" s="351"/>
      <c r="B38" s="335" t="s">
        <v>292</v>
      </c>
      <c r="C38" s="321" t="s">
        <v>54</v>
      </c>
      <c r="D38" s="322">
        <v>246</v>
      </c>
      <c r="E38" s="325"/>
      <c r="F38" s="367"/>
    </row>
    <row r="39" spans="1:6">
      <c r="A39" s="351"/>
      <c r="B39" s="335" t="s">
        <v>296</v>
      </c>
      <c r="C39" s="321" t="s">
        <v>54</v>
      </c>
      <c r="D39" s="322">
        <f>D38</f>
        <v>246</v>
      </c>
      <c r="E39" s="325"/>
      <c r="F39" s="362"/>
    </row>
    <row r="40" spans="1:6" ht="26.4">
      <c r="A40" s="351"/>
      <c r="B40" s="326" t="s">
        <v>294</v>
      </c>
      <c r="C40" s="321" t="s">
        <v>9</v>
      </c>
      <c r="D40" s="322">
        <f>D38/3</f>
        <v>82</v>
      </c>
      <c r="E40" s="325"/>
      <c r="F40" s="362"/>
    </row>
    <row r="41" spans="1:6">
      <c r="A41" s="351"/>
      <c r="B41" s="327"/>
      <c r="C41" s="321"/>
      <c r="D41" s="322"/>
      <c r="E41" s="321"/>
      <c r="F41" s="366"/>
    </row>
    <row r="42" spans="1:6" ht="217.5" customHeight="1">
      <c r="A42" s="358" t="s">
        <v>430</v>
      </c>
      <c r="B42" s="320" t="s">
        <v>433</v>
      </c>
      <c r="C42" s="321"/>
      <c r="D42" s="322"/>
      <c r="E42" s="321"/>
      <c r="F42" s="366"/>
    </row>
    <row r="43" spans="1:6" ht="15.75" customHeight="1">
      <c r="A43" s="358"/>
      <c r="B43" s="335" t="s">
        <v>292</v>
      </c>
      <c r="C43" s="321" t="s">
        <v>54</v>
      </c>
      <c r="D43" s="322">
        <v>280</v>
      </c>
      <c r="E43" s="325"/>
      <c r="F43" s="367"/>
    </row>
    <row r="44" spans="1:6" ht="15.75" customHeight="1">
      <c r="A44" s="358"/>
      <c r="B44" s="335" t="s">
        <v>296</v>
      </c>
      <c r="C44" s="321" t="s">
        <v>54</v>
      </c>
      <c r="D44" s="322">
        <v>280</v>
      </c>
      <c r="E44" s="325"/>
      <c r="F44" s="362"/>
    </row>
    <row r="45" spans="1:6" ht="13.5" customHeight="1">
      <c r="A45" s="358"/>
      <c r="B45" s="326" t="s">
        <v>294</v>
      </c>
      <c r="C45" s="321" t="s">
        <v>9</v>
      </c>
      <c r="D45" s="322">
        <v>20</v>
      </c>
      <c r="E45" s="325"/>
      <c r="F45" s="362"/>
    </row>
    <row r="46" spans="1:6">
      <c r="A46" s="351"/>
      <c r="B46" s="327"/>
      <c r="C46" s="321"/>
      <c r="D46" s="322"/>
      <c r="E46" s="321"/>
      <c r="F46" s="366"/>
    </row>
    <row r="47" spans="1:6" ht="210" customHeight="1">
      <c r="A47" s="358" t="s">
        <v>82</v>
      </c>
      <c r="B47" s="320" t="s">
        <v>401</v>
      </c>
      <c r="C47" s="321"/>
      <c r="D47" s="322"/>
      <c r="E47" s="321"/>
      <c r="F47" s="366"/>
    </row>
    <row r="48" spans="1:6">
      <c r="A48" s="357"/>
      <c r="B48" s="335" t="s">
        <v>292</v>
      </c>
      <c r="C48" s="321" t="s">
        <v>54</v>
      </c>
      <c r="D48" s="322">
        <v>120</v>
      </c>
      <c r="E48" s="325"/>
      <c r="F48" s="367"/>
    </row>
    <row r="49" spans="1:6">
      <c r="A49" s="357"/>
      <c r="B49" s="335" t="s">
        <v>296</v>
      </c>
      <c r="C49" s="321" t="s">
        <v>54</v>
      </c>
      <c r="D49" s="322">
        <f>D48</f>
        <v>120</v>
      </c>
      <c r="E49" s="325"/>
      <c r="F49" s="362"/>
    </row>
    <row r="50" spans="1:6" ht="26.4">
      <c r="A50" s="351"/>
      <c r="B50" s="326" t="s">
        <v>294</v>
      </c>
      <c r="C50" s="321" t="s">
        <v>9</v>
      </c>
      <c r="D50" s="322">
        <f>D48/3</f>
        <v>40</v>
      </c>
      <c r="E50" s="325"/>
      <c r="F50" s="362"/>
    </row>
    <row r="51" spans="1:6">
      <c r="A51" s="351"/>
      <c r="B51" s="326"/>
      <c r="C51" s="321"/>
      <c r="D51" s="322"/>
      <c r="E51" s="325"/>
      <c r="F51" s="362"/>
    </row>
    <row r="52" spans="1:6" ht="226.5" customHeight="1">
      <c r="A52" s="358" t="s">
        <v>431</v>
      </c>
      <c r="B52" s="320" t="s">
        <v>434</v>
      </c>
      <c r="C52" s="321"/>
      <c r="D52" s="322"/>
      <c r="E52" s="321"/>
      <c r="F52" s="366"/>
    </row>
    <row r="53" spans="1:6">
      <c r="A53" s="358"/>
      <c r="B53" s="335" t="s">
        <v>292</v>
      </c>
      <c r="C53" s="321" t="s">
        <v>54</v>
      </c>
      <c r="D53" s="322">
        <v>150</v>
      </c>
      <c r="E53" s="325"/>
      <c r="F53" s="367"/>
    </row>
    <row r="54" spans="1:6">
      <c r="A54" s="358"/>
      <c r="B54" s="335" t="s">
        <v>296</v>
      </c>
      <c r="C54" s="321" t="s">
        <v>54</v>
      </c>
      <c r="D54" s="322">
        <v>150</v>
      </c>
      <c r="E54" s="325"/>
      <c r="F54" s="362"/>
    </row>
    <row r="55" spans="1:6" ht="26.4">
      <c r="A55" s="358"/>
      <c r="B55" s="326" t="s">
        <v>294</v>
      </c>
      <c r="C55" s="321" t="s">
        <v>9</v>
      </c>
      <c r="D55" s="322">
        <v>82</v>
      </c>
      <c r="E55" s="325"/>
      <c r="F55" s="362"/>
    </row>
    <row r="56" spans="1:6">
      <c r="A56" s="358"/>
      <c r="B56" s="320"/>
      <c r="C56" s="321"/>
      <c r="D56" s="322"/>
      <c r="E56" s="321"/>
      <c r="F56" s="366"/>
    </row>
    <row r="57" spans="1:6">
      <c r="A57" s="351"/>
      <c r="B57" s="327"/>
      <c r="C57" s="321"/>
      <c r="D57" s="322"/>
      <c r="E57" s="325"/>
      <c r="F57" s="367"/>
    </row>
    <row r="58" spans="1:6" ht="86.25" customHeight="1">
      <c r="A58" s="359" t="s">
        <v>83</v>
      </c>
      <c r="B58" s="343" t="s">
        <v>380</v>
      </c>
      <c r="C58" s="344"/>
      <c r="D58" s="345"/>
      <c r="E58" s="346"/>
      <c r="F58" s="368"/>
    </row>
    <row r="59" spans="1:6" ht="13.8">
      <c r="A59" s="359"/>
      <c r="B59" s="326" t="s">
        <v>305</v>
      </c>
      <c r="C59" s="344" t="s">
        <v>6</v>
      </c>
      <c r="D59" s="345">
        <v>10</v>
      </c>
      <c r="E59" s="346"/>
      <c r="F59" s="368"/>
    </row>
    <row r="60" spans="1:6" ht="13.8">
      <c r="A60" s="359"/>
      <c r="B60" s="347"/>
      <c r="C60" s="348"/>
      <c r="D60" s="349"/>
      <c r="E60" s="350"/>
      <c r="F60" s="369"/>
    </row>
    <row r="61" spans="1:6" ht="57" customHeight="1">
      <c r="A61" s="358" t="s">
        <v>84</v>
      </c>
      <c r="B61" s="320" t="s">
        <v>396</v>
      </c>
      <c r="C61" s="351"/>
      <c r="D61" s="351"/>
      <c r="E61" s="351"/>
      <c r="F61" s="366"/>
    </row>
    <row r="62" spans="1:6">
      <c r="A62" s="358"/>
      <c r="B62" s="335" t="s">
        <v>300</v>
      </c>
      <c r="C62" s="321" t="s">
        <v>6</v>
      </c>
      <c r="D62" s="322">
        <v>140</v>
      </c>
      <c r="E62" s="325"/>
      <c r="F62" s="367"/>
    </row>
    <row r="63" spans="1:6">
      <c r="A63" s="358"/>
      <c r="B63" s="335"/>
      <c r="C63" s="321"/>
      <c r="D63" s="322"/>
      <c r="E63" s="325"/>
      <c r="F63" s="367"/>
    </row>
    <row r="64" spans="1:6" ht="140.25" hidden="1" customHeight="1">
      <c r="A64" s="358" t="s">
        <v>85</v>
      </c>
      <c r="B64" s="320" t="s">
        <v>381</v>
      </c>
      <c r="C64" s="321"/>
      <c r="D64" s="322"/>
      <c r="E64" s="325"/>
      <c r="F64" s="367"/>
    </row>
    <row r="65" spans="1:6" hidden="1">
      <c r="A65" s="358"/>
      <c r="B65" s="352" t="s">
        <v>306</v>
      </c>
      <c r="C65" s="321" t="s">
        <v>6</v>
      </c>
      <c r="D65" s="322">
        <v>0</v>
      </c>
      <c r="E65" s="325">
        <v>0</v>
      </c>
      <c r="F65" s="367">
        <f>(D65*E65)</f>
        <v>0</v>
      </c>
    </row>
    <row r="66" spans="1:6" hidden="1">
      <c r="A66" s="358"/>
      <c r="B66" s="352" t="s">
        <v>307</v>
      </c>
      <c r="C66" s="321" t="s">
        <v>6</v>
      </c>
      <c r="D66" s="322">
        <v>0</v>
      </c>
      <c r="E66" s="325">
        <v>0</v>
      </c>
      <c r="F66" s="367">
        <f>(D66*E66)</f>
        <v>0</v>
      </c>
    </row>
    <row r="67" spans="1:6">
      <c r="A67" s="357"/>
      <c r="B67" s="353"/>
      <c r="C67" s="339"/>
      <c r="D67" s="354"/>
      <c r="E67" s="339"/>
      <c r="F67" s="370"/>
    </row>
    <row r="68" spans="1:6" ht="13.8">
      <c r="A68" s="373"/>
      <c r="B68" s="396" t="s">
        <v>397</v>
      </c>
      <c r="C68" s="397"/>
      <c r="D68" s="398"/>
      <c r="E68" s="397"/>
      <c r="F68" s="399">
        <f>SUM(F4:F66)</f>
        <v>0</v>
      </c>
    </row>
    <row r="69" spans="1:6">
      <c r="A69" s="231"/>
      <c r="B69" s="232"/>
      <c r="C69" s="233"/>
      <c r="D69" s="234"/>
      <c r="E69" s="233"/>
      <c r="F69" s="371"/>
    </row>
    <row r="70" spans="1:6">
      <c r="A70" s="231"/>
      <c r="B70" s="232"/>
      <c r="C70" s="233"/>
      <c r="D70" s="234"/>
      <c r="E70" s="233"/>
      <c r="F70" s="371"/>
    </row>
    <row r="71" spans="1:6">
      <c r="A71" s="231"/>
      <c r="B71" s="232"/>
      <c r="C71" s="233"/>
      <c r="D71" s="234"/>
      <c r="E71" s="233"/>
      <c r="F71" s="371"/>
    </row>
    <row r="72" spans="1:6">
      <c r="A72" s="231"/>
      <c r="B72" s="232"/>
      <c r="C72" s="233"/>
      <c r="D72" s="234"/>
      <c r="E72" s="233"/>
      <c r="F72" s="371"/>
    </row>
    <row r="73" spans="1:6">
      <c r="A73" s="231"/>
      <c r="B73" s="232"/>
      <c r="C73" s="233"/>
      <c r="D73" s="234"/>
      <c r="E73" s="233"/>
      <c r="F73" s="371"/>
    </row>
    <row r="74" spans="1:6">
      <c r="A74" s="231"/>
      <c r="B74" s="232"/>
      <c r="C74" s="233"/>
      <c r="D74" s="234"/>
      <c r="E74" s="233"/>
      <c r="F74" s="371"/>
    </row>
    <row r="75" spans="1:6">
      <c r="A75" s="231"/>
      <c r="B75" s="232"/>
      <c r="C75" s="233"/>
      <c r="D75" s="234"/>
      <c r="E75" s="233"/>
      <c r="F75" s="371"/>
    </row>
    <row r="76" spans="1:6">
      <c r="A76" s="231"/>
      <c r="B76" s="232"/>
      <c r="C76" s="233"/>
      <c r="D76" s="234"/>
      <c r="E76" s="233"/>
      <c r="F76" s="371"/>
    </row>
    <row r="77" spans="1:6">
      <c r="A77" s="231"/>
      <c r="B77" s="232"/>
      <c r="C77" s="233"/>
      <c r="D77" s="234"/>
      <c r="E77" s="233"/>
      <c r="F77" s="371"/>
    </row>
    <row r="78" spans="1:6">
      <c r="A78" s="231"/>
      <c r="B78" s="232"/>
      <c r="C78" s="233"/>
      <c r="D78" s="234"/>
      <c r="E78" s="233"/>
      <c r="F78" s="371"/>
    </row>
    <row r="79" spans="1:6">
      <c r="A79" s="231"/>
      <c r="B79" s="232"/>
      <c r="C79" s="233"/>
      <c r="D79" s="233"/>
      <c r="E79" s="233"/>
      <c r="F79" s="371"/>
    </row>
    <row r="80" spans="1:6">
      <c r="A80" s="231"/>
      <c r="B80" s="232"/>
      <c r="C80" s="233"/>
      <c r="D80" s="233"/>
      <c r="E80" s="233"/>
      <c r="F80" s="371"/>
    </row>
    <row r="81" spans="1:6">
      <c r="A81" s="231"/>
      <c r="B81" s="232"/>
      <c r="C81" s="233"/>
      <c r="D81" s="233"/>
      <c r="E81" s="233"/>
      <c r="F81" s="371"/>
    </row>
    <row r="82" spans="1:6">
      <c r="A82" s="231"/>
      <c r="B82" s="232"/>
      <c r="C82" s="233"/>
      <c r="D82" s="233"/>
      <c r="E82" s="233"/>
      <c r="F82" s="371"/>
    </row>
    <row r="83" spans="1:6">
      <c r="A83" s="231"/>
      <c r="B83" s="232"/>
      <c r="C83" s="233"/>
      <c r="D83" s="233"/>
      <c r="E83" s="233"/>
      <c r="F83" s="371"/>
    </row>
    <row r="84" spans="1:6">
      <c r="A84" s="231"/>
      <c r="B84" s="232"/>
      <c r="C84" s="233"/>
      <c r="D84" s="233"/>
      <c r="E84" s="233"/>
      <c r="F84" s="371"/>
    </row>
    <row r="85" spans="1:6">
      <c r="A85" s="231"/>
      <c r="B85" s="235"/>
      <c r="C85" s="233"/>
      <c r="D85" s="233"/>
      <c r="E85" s="233"/>
      <c r="F85" s="371"/>
    </row>
    <row r="86" spans="1:6">
      <c r="A86" s="231"/>
      <c r="B86" s="235"/>
      <c r="C86" s="233"/>
      <c r="D86" s="233"/>
      <c r="E86" s="233"/>
      <c r="F86" s="371"/>
    </row>
    <row r="87" spans="1:6">
      <c r="A87" s="231"/>
      <c r="B87" s="235"/>
      <c r="C87" s="233"/>
      <c r="D87" s="233"/>
      <c r="E87" s="233"/>
      <c r="F87" s="371"/>
    </row>
    <row r="88" spans="1:6">
      <c r="A88" s="231"/>
      <c r="B88" s="235"/>
      <c r="C88" s="233"/>
      <c r="D88" s="233"/>
      <c r="E88" s="233"/>
      <c r="F88" s="371"/>
    </row>
    <row r="89" spans="1:6">
      <c r="A89" s="231"/>
      <c r="B89" s="235"/>
      <c r="C89" s="235"/>
      <c r="D89" s="233"/>
      <c r="E89" s="235"/>
      <c r="F89" s="371"/>
    </row>
    <row r="90" spans="1:6">
      <c r="A90" s="231"/>
      <c r="B90" s="235"/>
      <c r="C90" s="235"/>
      <c r="D90" s="233"/>
      <c r="E90" s="235"/>
      <c r="F90" s="371"/>
    </row>
    <row r="91" spans="1:6">
      <c r="A91" s="231"/>
      <c r="B91" s="235"/>
      <c r="C91" s="235"/>
      <c r="D91" s="233"/>
      <c r="E91" s="235"/>
      <c r="F91" s="371"/>
    </row>
    <row r="92" spans="1:6">
      <c r="A92" s="231"/>
      <c r="B92" s="235"/>
      <c r="C92" s="235"/>
      <c r="D92" s="233"/>
      <c r="E92" s="235"/>
      <c r="F92" s="371"/>
    </row>
    <row r="93" spans="1:6">
      <c r="A93" s="231"/>
      <c r="B93" s="235"/>
      <c r="C93" s="235"/>
      <c r="D93" s="233"/>
      <c r="E93" s="235"/>
      <c r="F93" s="371"/>
    </row>
    <row r="94" spans="1:6">
      <c r="A94" s="231"/>
      <c r="B94" s="235"/>
      <c r="C94" s="235"/>
      <c r="D94" s="233"/>
      <c r="E94" s="235"/>
      <c r="F94" s="371"/>
    </row>
    <row r="95" spans="1:6">
      <c r="A95" s="231"/>
      <c r="B95" s="235"/>
      <c r="C95" s="235"/>
      <c r="D95" s="233"/>
      <c r="E95" s="235"/>
      <c r="F95" s="371"/>
    </row>
    <row r="96" spans="1:6">
      <c r="A96" s="231"/>
      <c r="B96" s="235"/>
      <c r="C96" s="235"/>
      <c r="D96" s="233"/>
      <c r="E96" s="235"/>
      <c r="F96" s="371"/>
    </row>
    <row r="97" spans="1:6">
      <c r="A97" s="231"/>
      <c r="B97" s="235"/>
      <c r="C97" s="235"/>
      <c r="D97" s="233"/>
      <c r="E97" s="235"/>
      <c r="F97" s="371"/>
    </row>
    <row r="98" spans="1:6">
      <c r="A98" s="231"/>
      <c r="B98" s="235"/>
      <c r="C98" s="235"/>
      <c r="D98" s="233"/>
      <c r="E98" s="235"/>
      <c r="F98" s="371"/>
    </row>
    <row r="99" spans="1:6">
      <c r="A99" s="231"/>
      <c r="B99" s="235"/>
      <c r="C99" s="235"/>
      <c r="D99" s="233"/>
      <c r="E99" s="235"/>
      <c r="F99" s="371"/>
    </row>
    <row r="100" spans="1:6">
      <c r="A100" s="231"/>
      <c r="B100" s="235"/>
      <c r="C100" s="235"/>
      <c r="D100" s="233"/>
      <c r="E100" s="235"/>
      <c r="F100" s="371"/>
    </row>
    <row r="101" spans="1:6">
      <c r="A101" s="231"/>
      <c r="B101" s="235"/>
      <c r="C101" s="235"/>
      <c r="D101" s="233"/>
      <c r="E101" s="235"/>
      <c r="F101" s="371"/>
    </row>
    <row r="102" spans="1:6">
      <c r="A102" s="231"/>
      <c r="B102" s="235"/>
      <c r="C102" s="235"/>
      <c r="D102" s="233"/>
      <c r="E102" s="235"/>
      <c r="F102" s="371"/>
    </row>
    <row r="103" spans="1:6">
      <c r="A103" s="231"/>
      <c r="B103" s="235"/>
      <c r="C103" s="235"/>
      <c r="D103" s="233"/>
      <c r="E103" s="235"/>
      <c r="F103" s="371"/>
    </row>
    <row r="104" spans="1:6">
      <c r="A104" s="231"/>
      <c r="B104" s="235"/>
      <c r="C104" s="235"/>
      <c r="D104" s="233"/>
      <c r="E104" s="235"/>
      <c r="F104" s="371"/>
    </row>
    <row r="105" spans="1:6">
      <c r="A105" s="231"/>
      <c r="B105" s="235"/>
      <c r="C105" s="235"/>
      <c r="D105" s="233"/>
      <c r="E105" s="235"/>
      <c r="F105" s="371"/>
    </row>
  </sheetData>
  <mergeCells count="1">
    <mergeCell ref="A2:F2"/>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2"/>
  <sheetViews>
    <sheetView topLeftCell="A105" zoomScaleNormal="100" workbookViewId="0">
      <selection activeCell="B109" sqref="B109"/>
    </sheetView>
  </sheetViews>
  <sheetFormatPr defaultColWidth="9.109375" defaultRowHeight="13.2"/>
  <cols>
    <col min="1" max="1" width="6.44140625" style="195" customWidth="1"/>
    <col min="2" max="2" width="48.109375" style="196" customWidth="1"/>
    <col min="3" max="3" width="3.5546875" style="197" customWidth="1"/>
    <col min="4" max="4" width="6.88671875" style="198" bestFit="1" customWidth="1"/>
    <col min="5" max="5" width="9.44140625" style="199" customWidth="1"/>
    <col min="6" max="6" width="11.88671875" style="199" customWidth="1"/>
    <col min="7" max="9" width="9.109375" style="200"/>
    <col min="10" max="10" width="27.88671875" style="200" customWidth="1"/>
    <col min="11" max="16384" width="9.109375" style="200"/>
  </cols>
  <sheetData>
    <row r="1" spans="1:6" ht="20.399999999999999">
      <c r="A1" s="319" t="s">
        <v>57</v>
      </c>
      <c r="B1" s="319" t="s">
        <v>58</v>
      </c>
      <c r="C1" s="319" t="s">
        <v>59</v>
      </c>
      <c r="D1" s="319" t="s">
        <v>60</v>
      </c>
      <c r="E1" s="319" t="s">
        <v>61</v>
      </c>
      <c r="F1" s="360" t="s">
        <v>62</v>
      </c>
    </row>
    <row r="2" spans="1:6" ht="297.75" customHeight="1">
      <c r="A2" s="201"/>
      <c r="B2" s="202" t="s">
        <v>457</v>
      </c>
      <c r="E2" s="384"/>
      <c r="F2" s="384"/>
    </row>
    <row r="3" spans="1:6">
      <c r="A3" s="201">
        <v>1</v>
      </c>
      <c r="B3" s="202"/>
      <c r="E3" s="384"/>
      <c r="F3" s="384"/>
    </row>
    <row r="4" spans="1:6" ht="53.25" customHeight="1">
      <c r="A4" s="203">
        <v>1</v>
      </c>
      <c r="B4" s="196" t="s">
        <v>220</v>
      </c>
      <c r="D4" s="200"/>
      <c r="E4" s="204"/>
      <c r="F4" s="204"/>
    </row>
    <row r="5" spans="1:6">
      <c r="A5" s="195" t="s">
        <v>221</v>
      </c>
      <c r="B5" s="196" t="s">
        <v>222</v>
      </c>
      <c r="C5" s="197" t="s">
        <v>54</v>
      </c>
      <c r="D5" s="198">
        <v>40</v>
      </c>
      <c r="E5" s="384"/>
      <c r="F5" s="384"/>
    </row>
    <row r="6" spans="1:6">
      <c r="B6" s="205"/>
      <c r="E6" s="384"/>
      <c r="F6" s="384"/>
    </row>
    <row r="7" spans="1:6" ht="26.4">
      <c r="A7" s="195" t="s">
        <v>223</v>
      </c>
      <c r="B7" s="196" t="s">
        <v>224</v>
      </c>
      <c r="C7" s="197" t="s">
        <v>9</v>
      </c>
      <c r="D7" s="198">
        <v>44</v>
      </c>
      <c r="E7" s="384"/>
      <c r="F7" s="384"/>
    </row>
    <row r="8" spans="1:6">
      <c r="A8" s="195" t="s">
        <v>225</v>
      </c>
      <c r="B8" s="196" t="s">
        <v>226</v>
      </c>
      <c r="C8" s="197" t="s">
        <v>54</v>
      </c>
      <c r="D8" s="198">
        <v>64</v>
      </c>
      <c r="E8" s="384"/>
      <c r="F8" s="384"/>
    </row>
    <row r="9" spans="1:6">
      <c r="E9" s="384"/>
      <c r="F9" s="384"/>
    </row>
    <row r="10" spans="1:6" ht="26.4">
      <c r="A10" s="203">
        <v>2</v>
      </c>
      <c r="B10" s="196" t="s">
        <v>227</v>
      </c>
      <c r="C10" s="197" t="s">
        <v>54</v>
      </c>
      <c r="D10" s="198">
        <v>15</v>
      </c>
      <c r="E10" s="384"/>
      <c r="F10" s="384"/>
    </row>
    <row r="11" spans="1:6" ht="12" customHeight="1">
      <c r="E11" s="384"/>
      <c r="F11" s="384"/>
    </row>
    <row r="12" spans="1:6" ht="39.6">
      <c r="A12" s="203">
        <v>3</v>
      </c>
      <c r="B12" s="196" t="s">
        <v>228</v>
      </c>
      <c r="D12" s="200"/>
      <c r="E12" s="204"/>
      <c r="F12" s="384"/>
    </row>
    <row r="13" spans="1:6">
      <c r="A13" s="195" t="s">
        <v>221</v>
      </c>
      <c r="B13" s="196" t="s">
        <v>229</v>
      </c>
      <c r="C13" s="197" t="s">
        <v>54</v>
      </c>
      <c r="D13" s="198">
        <v>63</v>
      </c>
      <c r="E13" s="384"/>
      <c r="F13" s="384"/>
    </row>
    <row r="14" spans="1:6">
      <c r="A14" s="195" t="s">
        <v>223</v>
      </c>
      <c r="B14" s="196" t="s">
        <v>449</v>
      </c>
      <c r="C14" s="197" t="s">
        <v>54</v>
      </c>
      <c r="D14" s="198">
        <v>52</v>
      </c>
      <c r="E14" s="384"/>
      <c r="F14" s="384"/>
    </row>
    <row r="15" spans="1:6">
      <c r="E15" s="384"/>
      <c r="F15" s="384"/>
    </row>
    <row r="16" spans="1:6" ht="43.5" customHeight="1">
      <c r="A16" s="203">
        <v>4</v>
      </c>
      <c r="B16" s="196" t="s">
        <v>230</v>
      </c>
      <c r="E16" s="384"/>
      <c r="F16" s="384"/>
    </row>
    <row r="17" spans="1:6">
      <c r="A17" s="195" t="s">
        <v>221</v>
      </c>
      <c r="B17" s="196" t="s">
        <v>386</v>
      </c>
      <c r="C17" s="197" t="s">
        <v>54</v>
      </c>
      <c r="D17" s="198">
        <v>32</v>
      </c>
      <c r="E17" s="384"/>
      <c r="F17" s="384"/>
    </row>
    <row r="18" spans="1:6">
      <c r="A18" s="195" t="s">
        <v>225</v>
      </c>
      <c r="B18" s="196" t="s">
        <v>231</v>
      </c>
      <c r="C18" s="197" t="s">
        <v>54</v>
      </c>
      <c r="D18" s="198">
        <v>32</v>
      </c>
      <c r="E18" s="384"/>
      <c r="F18" s="384"/>
    </row>
    <row r="19" spans="1:6">
      <c r="E19" s="384"/>
      <c r="F19" s="384"/>
    </row>
    <row r="20" spans="1:6" ht="45.75" customHeight="1">
      <c r="A20" s="203">
        <v>5</v>
      </c>
      <c r="B20" s="196" t="s">
        <v>232</v>
      </c>
      <c r="E20" s="384"/>
      <c r="F20" s="384"/>
    </row>
    <row r="21" spans="1:6">
      <c r="A21" s="195" t="s">
        <v>221</v>
      </c>
      <c r="B21" s="196" t="s">
        <v>233</v>
      </c>
      <c r="C21" s="197" t="s">
        <v>54</v>
      </c>
      <c r="D21" s="198">
        <v>14</v>
      </c>
      <c r="E21" s="384"/>
      <c r="F21" s="384"/>
    </row>
    <row r="22" spans="1:6">
      <c r="A22" s="195" t="s">
        <v>225</v>
      </c>
      <c r="B22" s="196" t="s">
        <v>234</v>
      </c>
      <c r="C22" s="197" t="s">
        <v>54</v>
      </c>
      <c r="D22" s="198">
        <v>14</v>
      </c>
      <c r="E22" s="384"/>
      <c r="F22" s="384"/>
    </row>
    <row r="23" spans="1:6">
      <c r="B23" s="205" t="s">
        <v>235</v>
      </c>
      <c r="C23" s="197" t="s">
        <v>9</v>
      </c>
      <c r="D23" s="198">
        <v>2</v>
      </c>
      <c r="E23" s="384"/>
      <c r="F23" s="384"/>
    </row>
    <row r="24" spans="1:6">
      <c r="E24" s="384"/>
      <c r="F24" s="384"/>
    </row>
    <row r="25" spans="1:6" ht="66" customHeight="1">
      <c r="A25" s="203">
        <v>6</v>
      </c>
      <c r="B25" s="196" t="s">
        <v>236</v>
      </c>
      <c r="D25" s="200"/>
      <c r="E25" s="204"/>
      <c r="F25" s="384"/>
    </row>
    <row r="26" spans="1:6">
      <c r="A26" s="195" t="s">
        <v>221</v>
      </c>
      <c r="B26" s="196" t="s">
        <v>237</v>
      </c>
      <c r="C26" s="197" t="s">
        <v>54</v>
      </c>
      <c r="D26" s="198">
        <v>40</v>
      </c>
      <c r="E26" s="384"/>
      <c r="F26" s="384"/>
    </row>
    <row r="27" spans="1:6">
      <c r="A27" s="195" t="s">
        <v>223</v>
      </c>
      <c r="B27" s="196" t="s">
        <v>238</v>
      </c>
      <c r="C27" s="197" t="s">
        <v>54</v>
      </c>
      <c r="D27" s="198">
        <v>40</v>
      </c>
      <c r="E27" s="384"/>
      <c r="F27" s="384"/>
    </row>
    <row r="28" spans="1:6">
      <c r="A28" s="195" t="s">
        <v>225</v>
      </c>
      <c r="B28" s="196" t="s">
        <v>239</v>
      </c>
      <c r="C28" s="197" t="s">
        <v>54</v>
      </c>
      <c r="D28" s="198">
        <v>14</v>
      </c>
      <c r="E28" s="384"/>
      <c r="F28" s="384"/>
    </row>
    <row r="29" spans="1:6">
      <c r="A29" s="195" t="s">
        <v>240</v>
      </c>
      <c r="B29" s="196" t="s">
        <v>241</v>
      </c>
      <c r="C29" s="197" t="s">
        <v>54</v>
      </c>
      <c r="D29" s="198">
        <v>14</v>
      </c>
      <c r="E29" s="384"/>
      <c r="F29" s="384"/>
    </row>
    <row r="30" spans="1:6">
      <c r="E30" s="384"/>
      <c r="F30" s="384"/>
    </row>
    <row r="31" spans="1:6" ht="39.6">
      <c r="A31" s="203">
        <v>7</v>
      </c>
      <c r="B31" s="196" t="s">
        <v>242</v>
      </c>
      <c r="C31" s="197" t="s">
        <v>9</v>
      </c>
      <c r="D31" s="198">
        <v>4</v>
      </c>
      <c r="E31" s="384"/>
      <c r="F31" s="384"/>
    </row>
    <row r="32" spans="1:6">
      <c r="E32" s="384"/>
      <c r="F32" s="384"/>
    </row>
    <row r="33" spans="1:6" ht="66">
      <c r="A33" s="203">
        <v>8</v>
      </c>
      <c r="B33" s="196" t="s">
        <v>243</v>
      </c>
      <c r="C33" s="197" t="s">
        <v>9</v>
      </c>
      <c r="D33" s="198">
        <v>4</v>
      </c>
      <c r="E33" s="384"/>
      <c r="F33" s="384"/>
    </row>
    <row r="34" spans="1:6">
      <c r="E34" s="384"/>
      <c r="F34" s="384"/>
    </row>
    <row r="35" spans="1:6" ht="26.4">
      <c r="A35" s="203">
        <v>9</v>
      </c>
      <c r="B35" s="196" t="s">
        <v>244</v>
      </c>
      <c r="C35" s="197" t="s">
        <v>9</v>
      </c>
      <c r="D35" s="198">
        <v>4</v>
      </c>
      <c r="E35" s="384"/>
      <c r="F35" s="384"/>
    </row>
    <row r="36" spans="1:6">
      <c r="E36" s="384"/>
      <c r="F36" s="384"/>
    </row>
    <row r="37" spans="1:6" ht="66">
      <c r="A37" s="203">
        <v>10</v>
      </c>
      <c r="B37" s="196" t="s">
        <v>411</v>
      </c>
      <c r="E37" s="384"/>
      <c r="F37" s="384"/>
    </row>
    <row r="38" spans="1:6" ht="26.4">
      <c r="A38" s="195" t="s">
        <v>221</v>
      </c>
      <c r="B38" s="196" t="s">
        <v>245</v>
      </c>
      <c r="C38" s="197" t="s">
        <v>54</v>
      </c>
      <c r="D38" s="198">
        <v>60</v>
      </c>
      <c r="E38" s="384"/>
      <c r="F38" s="384"/>
    </row>
    <row r="39" spans="1:6">
      <c r="A39" s="195" t="s">
        <v>223</v>
      </c>
      <c r="B39" s="196" t="s">
        <v>410</v>
      </c>
      <c r="C39" s="197" t="s">
        <v>54</v>
      </c>
      <c r="D39" s="198">
        <v>50</v>
      </c>
      <c r="E39" s="384"/>
      <c r="F39" s="384"/>
    </row>
    <row r="40" spans="1:6">
      <c r="E40" s="384"/>
      <c r="F40" s="384"/>
    </row>
    <row r="41" spans="1:6" ht="26.4">
      <c r="A41" s="203">
        <v>11</v>
      </c>
      <c r="B41" s="206" t="s">
        <v>246</v>
      </c>
      <c r="C41" s="197" t="s">
        <v>9</v>
      </c>
      <c r="D41" s="198">
        <v>6</v>
      </c>
      <c r="E41" s="384"/>
      <c r="F41" s="384"/>
    </row>
    <row r="42" spans="1:6">
      <c r="E42" s="384"/>
      <c r="F42" s="384"/>
    </row>
    <row r="43" spans="1:6" ht="26.4">
      <c r="A43" s="203">
        <v>12</v>
      </c>
      <c r="B43" s="196" t="s">
        <v>247</v>
      </c>
      <c r="C43" s="197" t="s">
        <v>9</v>
      </c>
      <c r="D43" s="198">
        <v>6</v>
      </c>
      <c r="E43" s="384"/>
      <c r="F43" s="384"/>
    </row>
    <row r="44" spans="1:6">
      <c r="E44" s="384"/>
      <c r="F44" s="384"/>
    </row>
    <row r="45" spans="1:6" ht="66">
      <c r="A45" s="203">
        <v>13</v>
      </c>
      <c r="B45" s="196" t="s">
        <v>448</v>
      </c>
      <c r="E45" s="384"/>
      <c r="F45" s="384"/>
    </row>
    <row r="46" spans="1:6" ht="26.4">
      <c r="A46" s="195" t="s">
        <v>221</v>
      </c>
      <c r="B46" s="196" t="s">
        <v>248</v>
      </c>
      <c r="C46" s="197" t="s">
        <v>54</v>
      </c>
      <c r="D46" s="198">
        <v>70</v>
      </c>
      <c r="E46" s="384"/>
      <c r="F46" s="384"/>
    </row>
    <row r="47" spans="1:6">
      <c r="A47" s="195" t="s">
        <v>223</v>
      </c>
      <c r="B47" s="196" t="s">
        <v>410</v>
      </c>
      <c r="C47" s="197" t="s">
        <v>54</v>
      </c>
      <c r="D47" s="198">
        <v>63</v>
      </c>
      <c r="E47" s="384"/>
      <c r="F47" s="384"/>
    </row>
    <row r="48" spans="1:6">
      <c r="A48" s="207" t="s">
        <v>225</v>
      </c>
      <c r="B48" s="196" t="s">
        <v>249</v>
      </c>
      <c r="C48" s="197" t="s">
        <v>9</v>
      </c>
      <c r="D48" s="198">
        <v>1</v>
      </c>
      <c r="E48" s="384"/>
      <c r="F48" s="384"/>
    </row>
    <row r="49" spans="1:6">
      <c r="E49" s="384"/>
      <c r="F49" s="384"/>
    </row>
    <row r="50" spans="1:6" ht="26.4">
      <c r="A50" s="203">
        <v>14</v>
      </c>
      <c r="B50" s="196" t="s">
        <v>250</v>
      </c>
      <c r="C50" s="197" t="s">
        <v>251</v>
      </c>
      <c r="D50" s="198">
        <v>1</v>
      </c>
      <c r="E50" s="384"/>
      <c r="F50" s="384"/>
    </row>
    <row r="51" spans="1:6">
      <c r="E51" s="384"/>
      <c r="F51" s="384"/>
    </row>
    <row r="52" spans="1:6" ht="52.8">
      <c r="A52" s="203">
        <v>15</v>
      </c>
      <c r="B52" s="196" t="s">
        <v>252</v>
      </c>
      <c r="C52" s="197" t="s">
        <v>54</v>
      </c>
      <c r="D52" s="198">
        <v>81</v>
      </c>
      <c r="E52" s="384"/>
      <c r="F52" s="384"/>
    </row>
    <row r="53" spans="1:6">
      <c r="E53" s="384"/>
      <c r="F53" s="384"/>
    </row>
    <row r="54" spans="1:6" ht="26.4">
      <c r="A54" s="203">
        <v>16</v>
      </c>
      <c r="B54" s="196" t="s">
        <v>409</v>
      </c>
      <c r="C54" s="197" t="s">
        <v>54</v>
      </c>
      <c r="D54" s="198">
        <v>60</v>
      </c>
      <c r="E54" s="384"/>
      <c r="F54" s="384"/>
    </row>
    <row r="55" spans="1:6">
      <c r="E55" s="384"/>
      <c r="F55" s="384"/>
    </row>
    <row r="56" spans="1:6" ht="26.4">
      <c r="A56" s="203">
        <v>17</v>
      </c>
      <c r="B56" s="196" t="s">
        <v>253</v>
      </c>
      <c r="C56" s="197" t="s">
        <v>54</v>
      </c>
      <c r="D56" s="198">
        <v>18</v>
      </c>
      <c r="E56" s="384"/>
      <c r="F56" s="384"/>
    </row>
    <row r="57" spans="1:6">
      <c r="E57" s="384"/>
      <c r="F57" s="384"/>
    </row>
    <row r="58" spans="1:6">
      <c r="A58" s="203">
        <v>18</v>
      </c>
      <c r="B58" s="196" t="s">
        <v>254</v>
      </c>
      <c r="E58" s="384"/>
      <c r="F58" s="384"/>
    </row>
    <row r="59" spans="1:6">
      <c r="A59" s="195" t="s">
        <v>221</v>
      </c>
      <c r="B59" s="196" t="s">
        <v>255</v>
      </c>
      <c r="C59" s="197" t="s">
        <v>54</v>
      </c>
      <c r="D59" s="198">
        <v>4</v>
      </c>
      <c r="E59" s="384"/>
      <c r="F59" s="384"/>
    </row>
    <row r="60" spans="1:6">
      <c r="A60" s="195" t="s">
        <v>223</v>
      </c>
      <c r="B60" s="196" t="s">
        <v>256</v>
      </c>
      <c r="C60" s="197" t="s">
        <v>54</v>
      </c>
      <c r="D60" s="198">
        <v>4.5</v>
      </c>
      <c r="E60" s="384"/>
      <c r="F60" s="384"/>
    </row>
    <row r="61" spans="1:6">
      <c r="E61" s="384"/>
      <c r="F61" s="384"/>
    </row>
    <row r="62" spans="1:6" ht="52.8">
      <c r="A62" s="203">
        <v>19</v>
      </c>
      <c r="B62" s="206" t="s">
        <v>257</v>
      </c>
      <c r="C62" s="197" t="s">
        <v>9</v>
      </c>
      <c r="D62" s="198">
        <v>2</v>
      </c>
      <c r="E62" s="384"/>
      <c r="F62" s="384"/>
    </row>
    <row r="63" spans="1:6">
      <c r="E63" s="384"/>
      <c r="F63" s="384"/>
    </row>
    <row r="64" spans="1:6" ht="26.4">
      <c r="A64" s="203">
        <v>20</v>
      </c>
      <c r="B64" s="196" t="s">
        <v>258</v>
      </c>
      <c r="C64" s="197" t="s">
        <v>9</v>
      </c>
      <c r="D64" s="198">
        <v>4</v>
      </c>
      <c r="E64" s="384"/>
      <c r="F64" s="384"/>
    </row>
    <row r="65" spans="1:6">
      <c r="E65" s="384"/>
      <c r="F65" s="384"/>
    </row>
    <row r="66" spans="1:6" ht="66">
      <c r="A66" s="203">
        <v>21</v>
      </c>
      <c r="B66" s="196" t="s">
        <v>259</v>
      </c>
      <c r="E66" s="384"/>
      <c r="F66" s="384"/>
    </row>
    <row r="67" spans="1:6">
      <c r="A67" s="195" t="s">
        <v>221</v>
      </c>
      <c r="B67" s="196" t="s">
        <v>260</v>
      </c>
      <c r="C67" s="197" t="s">
        <v>9</v>
      </c>
      <c r="D67" s="198">
        <v>1</v>
      </c>
      <c r="E67" s="384"/>
      <c r="F67" s="384"/>
    </row>
    <row r="68" spans="1:6">
      <c r="E68" s="384"/>
      <c r="F68" s="384"/>
    </row>
    <row r="69" spans="1:6" ht="26.4">
      <c r="A69" s="203">
        <v>22</v>
      </c>
      <c r="B69" s="196" t="s">
        <v>261</v>
      </c>
      <c r="C69" s="197" t="s">
        <v>54</v>
      </c>
      <c r="D69" s="198">
        <v>27</v>
      </c>
      <c r="E69" s="384"/>
      <c r="F69" s="384"/>
    </row>
    <row r="70" spans="1:6">
      <c r="E70" s="384"/>
      <c r="F70" s="384"/>
    </row>
    <row r="71" spans="1:6" ht="39.6">
      <c r="A71" s="203">
        <v>23</v>
      </c>
      <c r="B71" s="196" t="s">
        <v>262</v>
      </c>
      <c r="C71" s="197" t="s">
        <v>54</v>
      </c>
      <c r="D71" s="198">
        <v>6</v>
      </c>
      <c r="E71" s="384"/>
      <c r="F71" s="384"/>
    </row>
    <row r="72" spans="1:6">
      <c r="E72" s="384"/>
      <c r="F72" s="384"/>
    </row>
    <row r="73" spans="1:6" ht="26.4">
      <c r="A73" s="203">
        <v>24</v>
      </c>
      <c r="B73" s="196" t="s">
        <v>263</v>
      </c>
      <c r="E73" s="384"/>
      <c r="F73" s="384"/>
    </row>
    <row r="74" spans="1:6">
      <c r="A74" s="195" t="s">
        <v>221</v>
      </c>
      <c r="B74" s="196" t="s">
        <v>264</v>
      </c>
      <c r="C74" s="197" t="s">
        <v>9</v>
      </c>
      <c r="D74" s="198">
        <v>1</v>
      </c>
      <c r="E74" s="384"/>
      <c r="F74" s="384"/>
    </row>
    <row r="75" spans="1:6">
      <c r="A75" s="195" t="s">
        <v>223</v>
      </c>
      <c r="B75" s="196" t="s">
        <v>265</v>
      </c>
      <c r="C75" s="197" t="s">
        <v>54</v>
      </c>
      <c r="D75" s="198">
        <v>8</v>
      </c>
      <c r="E75" s="384"/>
      <c r="F75" s="384"/>
    </row>
    <row r="76" spans="1:6">
      <c r="E76" s="384"/>
      <c r="F76" s="384"/>
    </row>
    <row r="77" spans="1:6" ht="52.8">
      <c r="A77" s="203">
        <v>25</v>
      </c>
      <c r="B77" s="196" t="s">
        <v>266</v>
      </c>
      <c r="E77" s="384"/>
      <c r="F77" s="384"/>
    </row>
    <row r="78" spans="1:6">
      <c r="A78" s="195" t="s">
        <v>221</v>
      </c>
      <c r="B78" s="196" t="s">
        <v>267</v>
      </c>
      <c r="C78" s="197" t="s">
        <v>54</v>
      </c>
      <c r="D78" s="198">
        <v>32</v>
      </c>
      <c r="E78" s="384"/>
      <c r="F78" s="384"/>
    </row>
    <row r="79" spans="1:6">
      <c r="A79" s="195" t="s">
        <v>223</v>
      </c>
      <c r="B79" s="196" t="s">
        <v>268</v>
      </c>
      <c r="C79" s="197" t="s">
        <v>54</v>
      </c>
      <c r="D79" s="198">
        <v>32</v>
      </c>
      <c r="E79" s="384"/>
      <c r="F79" s="384"/>
    </row>
    <row r="80" spans="1:6">
      <c r="E80" s="384"/>
      <c r="F80" s="384"/>
    </row>
    <row r="81" spans="1:6" ht="95.25" customHeight="1">
      <c r="A81" s="203">
        <v>26</v>
      </c>
      <c r="B81" s="206" t="s">
        <v>387</v>
      </c>
      <c r="C81" s="197" t="s">
        <v>287</v>
      </c>
      <c r="D81" s="198">
        <v>110</v>
      </c>
      <c r="E81" s="384"/>
      <c r="F81" s="384"/>
    </row>
    <row r="82" spans="1:6">
      <c r="E82" s="384"/>
      <c r="F82" s="384"/>
    </row>
    <row r="83" spans="1:6" ht="26.4">
      <c r="A83" s="203">
        <v>27</v>
      </c>
      <c r="B83" s="206" t="s">
        <v>408</v>
      </c>
      <c r="C83" s="197" t="s">
        <v>54</v>
      </c>
      <c r="D83" s="198">
        <v>72</v>
      </c>
      <c r="E83" s="384"/>
      <c r="F83" s="384"/>
    </row>
    <row r="84" spans="1:6">
      <c r="E84" s="384"/>
      <c r="F84" s="384"/>
    </row>
    <row r="85" spans="1:6" ht="36" customHeight="1">
      <c r="A85" s="208" t="s">
        <v>458</v>
      </c>
      <c r="B85" s="205" t="s">
        <v>389</v>
      </c>
      <c r="C85" s="197" t="s">
        <v>9</v>
      </c>
      <c r="D85" s="198">
        <v>9</v>
      </c>
      <c r="E85" s="384"/>
      <c r="F85" s="384"/>
    </row>
    <row r="86" spans="1:6" ht="52.8">
      <c r="A86" s="208" t="s">
        <v>459</v>
      </c>
      <c r="B86" s="209" t="s">
        <v>270</v>
      </c>
      <c r="C86" s="197" t="s">
        <v>54</v>
      </c>
      <c r="D86" s="198">
        <v>175</v>
      </c>
      <c r="E86" s="384"/>
      <c r="F86" s="384"/>
    </row>
    <row r="87" spans="1:6" ht="12" customHeight="1">
      <c r="A87" s="208"/>
      <c r="E87" s="384"/>
      <c r="F87" s="384"/>
    </row>
    <row r="88" spans="1:6" ht="119.25" customHeight="1">
      <c r="A88" s="208" t="s">
        <v>388</v>
      </c>
      <c r="B88" s="206" t="s">
        <v>402</v>
      </c>
      <c r="C88" s="197" t="s">
        <v>287</v>
      </c>
      <c r="D88" s="198">
        <v>48</v>
      </c>
      <c r="E88" s="384"/>
      <c r="F88" s="384"/>
    </row>
    <row r="89" spans="1:6">
      <c r="A89" s="208"/>
      <c r="B89" s="206"/>
      <c r="E89" s="384"/>
      <c r="F89" s="384"/>
    </row>
    <row r="90" spans="1:6" ht="60.75" customHeight="1">
      <c r="A90" s="203">
        <v>31</v>
      </c>
      <c r="B90" s="223" t="s">
        <v>391</v>
      </c>
      <c r="C90" s="197" t="s">
        <v>287</v>
      </c>
      <c r="D90" s="198">
        <v>165</v>
      </c>
      <c r="E90" s="384"/>
      <c r="F90" s="384"/>
    </row>
    <row r="91" spans="1:6">
      <c r="E91" s="384"/>
      <c r="F91" s="384"/>
    </row>
    <row r="92" spans="1:6" ht="118.8">
      <c r="A92" s="210" t="s">
        <v>390</v>
      </c>
      <c r="B92" s="206" t="s">
        <v>271</v>
      </c>
      <c r="E92" s="384"/>
      <c r="F92" s="384"/>
    </row>
    <row r="93" spans="1:6">
      <c r="A93" s="195" t="s">
        <v>221</v>
      </c>
      <c r="B93" s="196" t="s">
        <v>272</v>
      </c>
      <c r="C93" s="197" t="s">
        <v>9</v>
      </c>
      <c r="D93" s="198">
        <v>100</v>
      </c>
      <c r="E93" s="384"/>
      <c r="F93" s="384"/>
    </row>
    <row r="94" spans="1:6">
      <c r="A94" s="195" t="s">
        <v>223</v>
      </c>
      <c r="B94" s="196" t="s">
        <v>273</v>
      </c>
      <c r="C94" s="197" t="s">
        <v>9</v>
      </c>
      <c r="D94" s="198">
        <v>40</v>
      </c>
      <c r="E94" s="384"/>
      <c r="F94" s="384"/>
    </row>
    <row r="95" spans="1:6">
      <c r="E95" s="384"/>
      <c r="F95" s="384"/>
    </row>
    <row r="96" spans="1:6" ht="45" customHeight="1">
      <c r="A96" s="210" t="s">
        <v>269</v>
      </c>
      <c r="B96" s="196" t="s">
        <v>392</v>
      </c>
      <c r="E96" s="384"/>
      <c r="F96" s="384"/>
    </row>
    <row r="97" spans="1:10">
      <c r="E97" s="384"/>
      <c r="F97" s="384"/>
    </row>
    <row r="98" spans="1:10" ht="27.75" customHeight="1">
      <c r="A98" s="195" t="s">
        <v>221</v>
      </c>
      <c r="B98" s="196" t="s">
        <v>274</v>
      </c>
      <c r="C98" s="197" t="s">
        <v>9</v>
      </c>
      <c r="D98" s="198">
        <v>7</v>
      </c>
      <c r="E98" s="384"/>
      <c r="F98" s="384"/>
    </row>
    <row r="99" spans="1:10" ht="12" customHeight="1">
      <c r="E99" s="384"/>
      <c r="F99" s="384"/>
    </row>
    <row r="100" spans="1:10" ht="23.25" customHeight="1">
      <c r="A100" s="201" t="s">
        <v>223</v>
      </c>
      <c r="B100" s="206" t="s">
        <v>275</v>
      </c>
      <c r="C100" s="197" t="s">
        <v>9</v>
      </c>
      <c r="D100" s="198">
        <v>4</v>
      </c>
      <c r="E100" s="384"/>
      <c r="F100" s="384"/>
    </row>
    <row r="101" spans="1:10" ht="9" customHeight="1">
      <c r="A101" s="201"/>
      <c r="E101" s="384"/>
      <c r="F101" s="384"/>
    </row>
    <row r="102" spans="1:10" ht="23.25" customHeight="1">
      <c r="A102" s="201" t="s">
        <v>225</v>
      </c>
      <c r="B102" s="211" t="s">
        <v>276</v>
      </c>
      <c r="C102" s="197" t="s">
        <v>9</v>
      </c>
      <c r="D102" s="198">
        <v>1</v>
      </c>
      <c r="E102" s="384"/>
      <c r="F102" s="384"/>
    </row>
    <row r="103" spans="1:10" ht="14.25" customHeight="1">
      <c r="A103" s="201"/>
      <c r="B103" s="209"/>
      <c r="E103" s="384"/>
      <c r="F103" s="384"/>
      <c r="J103" s="212"/>
    </row>
    <row r="104" spans="1:10" ht="27" customHeight="1">
      <c r="A104" s="201" t="s">
        <v>240</v>
      </c>
      <c r="B104" s="209" t="s">
        <v>278</v>
      </c>
      <c r="C104" s="197" t="s">
        <v>9</v>
      </c>
      <c r="D104" s="198">
        <v>6</v>
      </c>
      <c r="E104" s="384"/>
      <c r="F104" s="384"/>
    </row>
    <row r="105" spans="1:10" ht="9" customHeight="1">
      <c r="A105" s="201"/>
      <c r="B105" s="209"/>
      <c r="E105" s="384"/>
      <c r="F105" s="384"/>
    </row>
    <row r="106" spans="1:10" ht="28.5" customHeight="1">
      <c r="A106" s="201" t="s">
        <v>277</v>
      </c>
      <c r="B106" s="209" t="s">
        <v>280</v>
      </c>
      <c r="C106" s="197" t="s">
        <v>9</v>
      </c>
      <c r="D106" s="198">
        <v>2</v>
      </c>
      <c r="E106" s="384"/>
      <c r="F106" s="384"/>
    </row>
    <row r="107" spans="1:10" ht="9" customHeight="1">
      <c r="A107" s="201"/>
      <c r="E107" s="384"/>
      <c r="F107" s="384"/>
    </row>
    <row r="108" spans="1:10" ht="28.5" customHeight="1">
      <c r="A108" s="201" t="s">
        <v>279</v>
      </c>
      <c r="B108" s="196" t="s">
        <v>283</v>
      </c>
      <c r="C108" s="197" t="s">
        <v>9</v>
      </c>
      <c r="D108" s="198">
        <v>12</v>
      </c>
      <c r="E108" s="384"/>
      <c r="F108" s="384"/>
    </row>
    <row r="109" spans="1:10" ht="12" customHeight="1">
      <c r="A109" s="201"/>
      <c r="E109" s="384"/>
      <c r="F109" s="384"/>
    </row>
    <row r="110" spans="1:10" ht="27" customHeight="1">
      <c r="A110" s="201" t="s">
        <v>281</v>
      </c>
      <c r="B110" s="196" t="s">
        <v>284</v>
      </c>
      <c r="C110" s="197" t="s">
        <v>9</v>
      </c>
      <c r="D110" s="198">
        <v>1</v>
      </c>
      <c r="E110" s="384"/>
      <c r="F110" s="384"/>
    </row>
    <row r="111" spans="1:10">
      <c r="A111" s="201"/>
      <c r="E111" s="384"/>
      <c r="F111" s="384"/>
    </row>
    <row r="112" spans="1:10" ht="26.4">
      <c r="A112" s="201" t="s">
        <v>282</v>
      </c>
      <c r="B112" s="196" t="s">
        <v>285</v>
      </c>
      <c r="C112" s="197" t="s">
        <v>9</v>
      </c>
      <c r="D112" s="198">
        <v>1</v>
      </c>
      <c r="E112" s="384"/>
      <c r="F112" s="384"/>
    </row>
    <row r="113" spans="1:9">
      <c r="A113" s="201"/>
      <c r="E113" s="384"/>
      <c r="F113" s="384"/>
    </row>
    <row r="114" spans="1:9" ht="131.25" customHeight="1">
      <c r="A114" s="45" t="s">
        <v>44</v>
      </c>
      <c r="B114" s="419" t="s">
        <v>450</v>
      </c>
      <c r="C114" s="45"/>
      <c r="D114" s="45"/>
      <c r="E114" s="384"/>
      <c r="F114" s="384"/>
      <c r="G114" s="32"/>
      <c r="H114" s="31"/>
      <c r="I114" s="31"/>
    </row>
    <row r="115" spans="1:9" ht="12.75" customHeight="1">
      <c r="A115" s="45"/>
      <c r="B115" s="419" t="s">
        <v>456</v>
      </c>
      <c r="C115" s="45" t="s">
        <v>11</v>
      </c>
      <c r="D115" s="422">
        <v>14</v>
      </c>
      <c r="E115" s="384"/>
      <c r="F115" s="384"/>
      <c r="G115" s="32"/>
      <c r="H115" s="31"/>
      <c r="I115" s="31"/>
    </row>
    <row r="116" spans="1:9" ht="14.25" customHeight="1">
      <c r="A116" s="45"/>
      <c r="B116" s="419" t="s">
        <v>451</v>
      </c>
      <c r="C116" s="45" t="s">
        <v>9</v>
      </c>
      <c r="D116" s="422">
        <v>14</v>
      </c>
      <c r="E116" s="384"/>
      <c r="F116" s="384"/>
      <c r="G116" s="32"/>
      <c r="H116" s="31"/>
      <c r="I116" s="31"/>
    </row>
    <row r="117" spans="1:9" ht="14.25" customHeight="1">
      <c r="A117" s="45"/>
      <c r="B117" s="419" t="s">
        <v>452</v>
      </c>
      <c r="C117" s="45" t="s">
        <v>9</v>
      </c>
      <c r="D117" s="422">
        <v>4</v>
      </c>
      <c r="E117" s="384"/>
      <c r="F117" s="384"/>
      <c r="G117" s="32"/>
      <c r="H117" s="31"/>
      <c r="I117" s="31"/>
    </row>
    <row r="118" spans="1:9" ht="12" customHeight="1">
      <c r="A118" s="45"/>
      <c r="B118" s="419" t="s">
        <v>453</v>
      </c>
      <c r="C118" s="45" t="s">
        <v>9</v>
      </c>
      <c r="D118" s="422">
        <v>8</v>
      </c>
      <c r="E118" s="384"/>
      <c r="F118" s="384"/>
      <c r="G118" s="32"/>
      <c r="H118" s="31"/>
      <c r="I118" s="31"/>
    </row>
    <row r="119" spans="1:9" ht="15" customHeight="1">
      <c r="A119" s="45"/>
      <c r="B119" s="419" t="s">
        <v>454</v>
      </c>
      <c r="C119" s="45" t="s">
        <v>9</v>
      </c>
      <c r="D119" s="422">
        <v>4</v>
      </c>
      <c r="E119" s="384"/>
      <c r="F119" s="384"/>
      <c r="G119" s="32"/>
      <c r="H119" s="31"/>
      <c r="I119" s="31"/>
    </row>
    <row r="120" spans="1:9" s="194" customFormat="1" ht="26.4">
      <c r="A120" s="195"/>
      <c r="B120" s="48" t="s">
        <v>455</v>
      </c>
      <c r="C120" s="18" t="s">
        <v>9</v>
      </c>
      <c r="D120" s="47">
        <v>9</v>
      </c>
      <c r="E120" s="384"/>
      <c r="F120" s="384"/>
    </row>
    <row r="121" spans="1:9">
      <c r="A121" s="193" t="s">
        <v>117</v>
      </c>
      <c r="B121" s="213" t="s">
        <v>393</v>
      </c>
      <c r="C121" s="214"/>
      <c r="D121" s="215"/>
      <c r="E121" s="216"/>
      <c r="F121" s="385">
        <f>SUM(F5:F120)</f>
        <v>0</v>
      </c>
    </row>
    <row r="122" spans="1:9">
      <c r="A122" s="201"/>
    </row>
  </sheetData>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MT,Uobičajeno"&amp;A&amp;R&amp;"Tw Cen MT,Uobičajeno"&amp;P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7:I57"/>
  <sheetViews>
    <sheetView zoomScaleNormal="100" zoomScalePageLayoutView="85" workbookViewId="0">
      <selection activeCell="B9" sqref="B9:E9"/>
    </sheetView>
  </sheetViews>
  <sheetFormatPr defaultColWidth="9.109375" defaultRowHeight="13.2"/>
  <cols>
    <col min="1" max="1" width="3.33203125" style="15" customWidth="1"/>
    <col min="2" max="4" width="9.109375" style="15"/>
    <col min="5" max="5" width="22.44140625" style="15" customWidth="1"/>
    <col min="6" max="6" width="5.109375" style="15" customWidth="1"/>
    <col min="7" max="7" width="2.5546875" style="15" customWidth="1"/>
    <col min="8" max="8" width="5.109375" style="15" customWidth="1"/>
    <col min="9" max="9" width="16.33203125" style="401" bestFit="1" customWidth="1"/>
    <col min="10" max="16384" width="9.109375" style="15"/>
  </cols>
  <sheetData>
    <row r="7" spans="2:9" ht="15.75" customHeight="1">
      <c r="B7" s="136"/>
    </row>
    <row r="8" spans="2:9">
      <c r="B8" s="17"/>
    </row>
    <row r="9" spans="2:9">
      <c r="B9" s="511" t="s">
        <v>215</v>
      </c>
      <c r="C9" s="511"/>
      <c r="D9" s="511"/>
      <c r="E9" s="511"/>
      <c r="I9" s="401">
        <f>'II. ZIDARSKI RADOVI'!$I$12</f>
        <v>0</v>
      </c>
    </row>
    <row r="10" spans="2:9">
      <c r="B10" s="511" t="s">
        <v>154</v>
      </c>
      <c r="C10" s="511"/>
      <c r="D10" s="511"/>
      <c r="E10" s="511"/>
      <c r="I10" s="401">
        <f>'III. STOLARSKO-STAKL. RADOVI'!$I$12</f>
        <v>0</v>
      </c>
    </row>
    <row r="11" spans="2:9">
      <c r="B11" s="511" t="s">
        <v>394</v>
      </c>
      <c r="C11" s="511"/>
      <c r="D11" s="511"/>
      <c r="E11" s="511"/>
      <c r="I11" s="401">
        <f>'IV. BRAVARSKO-LIMARSKI RADOVI'!$I$59</f>
        <v>0</v>
      </c>
    </row>
    <row r="12" spans="2:9">
      <c r="B12" s="511" t="s">
        <v>400</v>
      </c>
      <c r="C12" s="511"/>
      <c r="D12" s="511"/>
      <c r="E12" s="511"/>
      <c r="I12" s="401">
        <f>'V. SOBOSLIK.-LIČILAČKI RADOVI'!$F$32</f>
        <v>0</v>
      </c>
    </row>
    <row r="13" spans="2:9">
      <c r="B13" s="511" t="s">
        <v>104</v>
      </c>
      <c r="C13" s="511"/>
      <c r="D13" s="511"/>
      <c r="E13" s="511"/>
      <c r="I13" s="401">
        <f>'VI. SANACIJA PODA BALKONA'!$I$10</f>
        <v>0</v>
      </c>
    </row>
    <row r="14" spans="2:9">
      <c r="B14" s="452" t="s">
        <v>466</v>
      </c>
      <c r="I14" s="445">
        <f>'VIa. SANAC. BALKONA NA DVORIŠ.'!$I$30</f>
        <v>0</v>
      </c>
    </row>
    <row r="15" spans="2:9">
      <c r="B15" s="512" t="s">
        <v>99</v>
      </c>
      <c r="C15" s="512"/>
      <c r="D15" s="512"/>
      <c r="E15" s="512"/>
      <c r="F15" s="21"/>
      <c r="G15" s="21"/>
      <c r="H15" s="21"/>
      <c r="I15" s="402">
        <f>'VII. OBLAGANJE INSTAL.KANALA'!$I$26</f>
        <v>0</v>
      </c>
    </row>
    <row r="16" spans="2:9">
      <c r="B16" s="28" t="s">
        <v>217</v>
      </c>
      <c r="C16" s="28"/>
      <c r="D16" s="28"/>
      <c r="E16" s="28"/>
      <c r="F16" s="21"/>
      <c r="G16" s="21"/>
      <c r="H16" s="21"/>
      <c r="I16" s="402">
        <f>'VIII. IZRADA INVAL.PRISTUPA'!$I$50</f>
        <v>0</v>
      </c>
    </row>
    <row r="17" spans="2:9">
      <c r="B17" s="511" t="s">
        <v>216</v>
      </c>
      <c r="C17" s="511"/>
      <c r="D17" s="511"/>
      <c r="E17" s="511"/>
      <c r="I17" s="401">
        <f>'IX. POPRAVAK KROVNIH KUĆICA'!$I$38</f>
        <v>0</v>
      </c>
    </row>
    <row r="18" spans="2:9">
      <c r="B18" s="183" t="s">
        <v>218</v>
      </c>
      <c r="C18" s="183"/>
      <c r="D18" s="183"/>
      <c r="E18" s="183"/>
      <c r="I18" s="190">
        <f>'X. ELEKTRO RADOVI NA PROČELJU'!$F$34</f>
        <v>0</v>
      </c>
    </row>
    <row r="19" spans="2:9">
      <c r="B19" s="183" t="s">
        <v>219</v>
      </c>
      <c r="C19" s="183"/>
      <c r="D19" s="183"/>
      <c r="E19" s="183"/>
      <c r="I19" s="192">
        <f>'XI. ELEKTRO RADOVI UNUTAR GRAĐ.'!$F$121</f>
        <v>0</v>
      </c>
    </row>
    <row r="20" spans="2:9">
      <c r="B20" s="418" t="s">
        <v>435</v>
      </c>
      <c r="C20" s="418"/>
      <c r="D20" s="418"/>
      <c r="E20" s="418"/>
      <c r="F20" s="418"/>
      <c r="I20" s="192">
        <f>'XII. SUHOMONTAŽNI RADOVI  '!$F$68</f>
        <v>0</v>
      </c>
    </row>
    <row r="21" spans="2:9">
      <c r="B21" s="511" t="s">
        <v>393</v>
      </c>
      <c r="C21" s="511"/>
      <c r="D21" s="511"/>
      <c r="E21" s="511"/>
      <c r="F21" s="511"/>
      <c r="G21" s="511"/>
      <c r="H21" s="511"/>
      <c r="I21" s="400">
        <f>'XIII. KIPARSKO-RESTAUR. RADOVI'!$F$121</f>
        <v>0</v>
      </c>
    </row>
    <row r="22" spans="2:9">
      <c r="B22" s="189"/>
      <c r="C22" s="189"/>
      <c r="D22" s="189"/>
      <c r="E22" s="189"/>
      <c r="I22" s="191"/>
    </row>
    <row r="23" spans="2:9">
      <c r="B23" s="135"/>
      <c r="C23" s="135"/>
      <c r="D23" s="135"/>
      <c r="E23" s="135"/>
      <c r="F23" s="135"/>
      <c r="G23" s="135"/>
      <c r="H23" s="135"/>
      <c r="I23" s="403"/>
    </row>
    <row r="24" spans="2:9" ht="13.8">
      <c r="B24" s="22"/>
      <c r="E24" s="23" t="s">
        <v>209</v>
      </c>
      <c r="F24" s="24"/>
      <c r="G24" s="24"/>
      <c r="H24" s="24"/>
      <c r="I24" s="401">
        <f>SUM(I9:I23)</f>
        <v>0</v>
      </c>
    </row>
    <row r="25" spans="2:9" ht="12" customHeight="1">
      <c r="E25" s="89" t="s">
        <v>50</v>
      </c>
      <c r="F25" s="90">
        <v>0.25</v>
      </c>
      <c r="G25" s="90"/>
      <c r="H25" s="90"/>
      <c r="I25" s="402">
        <f>PRODUCT(I24,0.25)</f>
        <v>0</v>
      </c>
    </row>
    <row r="26" spans="2:9" ht="12" customHeight="1">
      <c r="E26" s="89"/>
      <c r="F26" s="90"/>
      <c r="G26" s="90"/>
      <c r="H26" s="90"/>
      <c r="I26" s="402"/>
    </row>
    <row r="27" spans="2:9" ht="12" customHeight="1">
      <c r="E27" s="91" t="s">
        <v>51</v>
      </c>
      <c r="F27" s="91"/>
      <c r="G27" s="91"/>
      <c r="H27" s="91"/>
      <c r="I27" s="403">
        <f>SUM(I24:I26)</f>
        <v>0</v>
      </c>
    </row>
    <row r="28" spans="2:9" ht="12.75" customHeight="1">
      <c r="F28" s="25"/>
      <c r="G28" s="25"/>
      <c r="H28" s="25"/>
    </row>
    <row r="29" spans="2:9" ht="12.75" customHeight="1">
      <c r="F29" s="25"/>
      <c r="G29" s="25"/>
      <c r="H29" s="25"/>
    </row>
    <row r="30" spans="2:9" ht="12.75" customHeight="1">
      <c r="F30" s="25"/>
      <c r="G30" s="25"/>
      <c r="H30" s="25"/>
    </row>
    <row r="31" spans="2:9" ht="12.75" customHeight="1">
      <c r="F31" s="25"/>
      <c r="G31" s="25"/>
      <c r="H31" s="25"/>
    </row>
    <row r="32" spans="2:9" ht="12.75" customHeight="1">
      <c r="C32" s="16"/>
      <c r="D32" s="25"/>
      <c r="E32" s="16"/>
      <c r="F32" s="25"/>
      <c r="G32" s="25"/>
      <c r="H32" s="25"/>
    </row>
    <row r="33" spans="2:8" ht="12.75" customHeight="1">
      <c r="C33" s="16"/>
      <c r="E33" s="16"/>
    </row>
    <row r="34" spans="2:8" ht="12.75" customHeight="1">
      <c r="F34" s="25"/>
      <c r="G34" s="25"/>
      <c r="H34" s="25"/>
    </row>
    <row r="35" spans="2:8" ht="12.75" customHeight="1"/>
    <row r="36" spans="2:8" ht="12.75" customHeight="1">
      <c r="B36" s="26" t="s">
        <v>412</v>
      </c>
    </row>
    <row r="37" spans="2:8" ht="12.75" customHeight="1"/>
    <row r="44" spans="2:8">
      <c r="B44" s="27"/>
      <c r="C44" s="27"/>
      <c r="D44" s="27"/>
      <c r="E44" s="27"/>
    </row>
    <row r="45" spans="2:8">
      <c r="B45" s="27"/>
      <c r="C45" s="27"/>
      <c r="D45" s="27"/>
      <c r="E45" s="27"/>
    </row>
    <row r="46" spans="2:8">
      <c r="B46" s="27"/>
      <c r="C46" s="27"/>
      <c r="D46" s="27"/>
      <c r="E46" s="27"/>
    </row>
    <row r="47" spans="2:8">
      <c r="B47" s="27"/>
      <c r="C47" s="27"/>
      <c r="D47" s="27"/>
      <c r="E47" s="27"/>
    </row>
    <row r="48" spans="2:8">
      <c r="B48" s="27"/>
      <c r="C48" s="27"/>
      <c r="D48" s="27"/>
      <c r="E48" s="27"/>
    </row>
    <row r="49" spans="1:5">
      <c r="B49" s="28"/>
      <c r="C49" s="28"/>
      <c r="D49" s="28"/>
      <c r="E49" s="28"/>
    </row>
    <row r="50" spans="1:5" ht="15" customHeight="1"/>
    <row r="57" spans="1:5">
      <c r="A57" s="21"/>
    </row>
  </sheetData>
  <mergeCells count="8">
    <mergeCell ref="B21:H21"/>
    <mergeCell ref="B15:E15"/>
    <mergeCell ref="B17:E17"/>
    <mergeCell ref="B11:E11"/>
    <mergeCell ref="B9:E9"/>
    <mergeCell ref="B10:E10"/>
    <mergeCell ref="B12:E12"/>
    <mergeCell ref="B13:E13"/>
  </mergeCells>
  <pageMargins left="0.74803149606299213" right="0.74803149606299213" top="0.98425196850393704" bottom="0.98425196850393704" header="0.51181102362204722" footer="0.51181102362204722"/>
  <pageSetup paperSize="9" orientation="portrait" r:id="rId1"/>
  <headerFooter alignWithMargins="0">
    <oddHeader>&amp;L
&amp;A&amp;C&amp;"Tw Cen MT,Regular"&amp;F&amp;R&amp;"Tw Cen MT,Regular"T.D.494-2/16</oddHeader>
    <oddFooter>&amp;L&amp;"Tw Cen MT,Regular"&amp;A&amp;C&amp;D&amp;R&amp;"Tw Cen MT,Regular"&amp;P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B2:H40"/>
  <sheetViews>
    <sheetView view="pageLayout" zoomScaleNormal="100" workbookViewId="0">
      <selection activeCell="K35" sqref="K35"/>
    </sheetView>
  </sheetViews>
  <sheetFormatPr defaultColWidth="9.109375" defaultRowHeight="13.2"/>
  <cols>
    <col min="1" max="7" width="9.109375" style="15"/>
    <col min="8" max="9" width="8.88671875" style="15" customWidth="1"/>
    <col min="10" max="16384" width="9.109375" style="15"/>
  </cols>
  <sheetData>
    <row r="2" spans="2:8">
      <c r="B2" s="459" t="s">
        <v>63</v>
      </c>
      <c r="C2" s="460"/>
      <c r="D2" s="460"/>
      <c r="E2" s="460"/>
      <c r="F2" s="460"/>
      <c r="G2" s="460"/>
      <c r="H2" s="460"/>
    </row>
    <row r="3" spans="2:8">
      <c r="B3" s="460"/>
      <c r="C3" s="460"/>
      <c r="D3" s="460"/>
      <c r="E3" s="460"/>
      <c r="F3" s="460"/>
      <c r="G3" s="460"/>
      <c r="H3" s="460"/>
    </row>
    <row r="4" spans="2:8">
      <c r="B4" s="460"/>
      <c r="C4" s="460"/>
      <c r="D4" s="460"/>
      <c r="E4" s="460"/>
      <c r="F4" s="460"/>
      <c r="G4" s="460"/>
      <c r="H4" s="460"/>
    </row>
    <row r="5" spans="2:8">
      <c r="B5" s="460"/>
      <c r="C5" s="460"/>
      <c r="D5" s="460"/>
      <c r="E5" s="460"/>
      <c r="F5" s="460"/>
      <c r="G5" s="460"/>
      <c r="H5" s="460"/>
    </row>
    <row r="6" spans="2:8">
      <c r="B6" s="460"/>
      <c r="C6" s="460"/>
      <c r="D6" s="460"/>
      <c r="E6" s="460"/>
      <c r="F6" s="460"/>
      <c r="G6" s="460"/>
      <c r="H6" s="460"/>
    </row>
    <row r="7" spans="2:8">
      <c r="B7" s="460"/>
      <c r="C7" s="460"/>
      <c r="D7" s="460"/>
      <c r="E7" s="460"/>
      <c r="F7" s="460"/>
      <c r="G7" s="460"/>
      <c r="H7" s="460"/>
    </row>
    <row r="8" spans="2:8">
      <c r="B8" s="460"/>
      <c r="C8" s="460"/>
      <c r="D8" s="460"/>
      <c r="E8" s="460"/>
      <c r="F8" s="460"/>
      <c r="G8" s="460"/>
      <c r="H8" s="460"/>
    </row>
    <row r="9" spans="2:8">
      <c r="B9" s="460"/>
      <c r="C9" s="460"/>
      <c r="D9" s="460"/>
      <c r="E9" s="460"/>
      <c r="F9" s="460"/>
      <c r="G9" s="460"/>
      <c r="H9" s="460"/>
    </row>
    <row r="10" spans="2:8">
      <c r="B10" s="460"/>
      <c r="C10" s="460"/>
      <c r="D10" s="460"/>
      <c r="E10" s="460"/>
      <c r="F10" s="460"/>
      <c r="G10" s="460"/>
      <c r="H10" s="460"/>
    </row>
    <row r="11" spans="2:8">
      <c r="B11" s="460"/>
      <c r="C11" s="460"/>
      <c r="D11" s="460"/>
      <c r="E11" s="460"/>
      <c r="F11" s="460"/>
      <c r="G11" s="460"/>
      <c r="H11" s="460"/>
    </row>
    <row r="12" spans="2:8">
      <c r="B12" s="460"/>
      <c r="C12" s="460"/>
      <c r="D12" s="460"/>
      <c r="E12" s="460"/>
      <c r="F12" s="460"/>
      <c r="G12" s="460"/>
      <c r="H12" s="460"/>
    </row>
    <row r="13" spans="2:8">
      <c r="B13" s="460"/>
      <c r="C13" s="460"/>
      <c r="D13" s="460"/>
      <c r="E13" s="460"/>
      <c r="F13" s="460"/>
      <c r="G13" s="460"/>
      <c r="H13" s="460"/>
    </row>
    <row r="14" spans="2:8">
      <c r="B14" s="460"/>
      <c r="C14" s="460"/>
      <c r="D14" s="460"/>
      <c r="E14" s="460"/>
      <c r="F14" s="460"/>
      <c r="G14" s="460"/>
      <c r="H14" s="460"/>
    </row>
    <row r="15" spans="2:8">
      <c r="B15" s="460"/>
      <c r="C15" s="460"/>
      <c r="D15" s="460"/>
      <c r="E15" s="460"/>
      <c r="F15" s="460"/>
      <c r="G15" s="460"/>
      <c r="H15" s="460"/>
    </row>
    <row r="16" spans="2:8">
      <c r="B16" s="460"/>
      <c r="C16" s="460"/>
      <c r="D16" s="460"/>
      <c r="E16" s="460"/>
      <c r="F16" s="460"/>
      <c r="G16" s="460"/>
      <c r="H16" s="460"/>
    </row>
    <row r="17" spans="2:8">
      <c r="B17" s="460"/>
      <c r="C17" s="460"/>
      <c r="D17" s="460"/>
      <c r="E17" s="460"/>
      <c r="F17" s="460"/>
      <c r="G17" s="460"/>
      <c r="H17" s="460"/>
    </row>
    <row r="18" spans="2:8">
      <c r="B18" s="460"/>
      <c r="C18" s="460"/>
      <c r="D18" s="460"/>
      <c r="E18" s="460"/>
      <c r="F18" s="460"/>
      <c r="G18" s="460"/>
      <c r="H18" s="460"/>
    </row>
    <row r="19" spans="2:8">
      <c r="B19" s="460"/>
      <c r="C19" s="460"/>
      <c r="D19" s="460"/>
      <c r="E19" s="460"/>
      <c r="F19" s="460"/>
      <c r="G19" s="460"/>
      <c r="H19" s="460"/>
    </row>
    <row r="20" spans="2:8">
      <c r="B20" s="460"/>
      <c r="C20" s="460"/>
      <c r="D20" s="460"/>
      <c r="E20" s="460"/>
      <c r="F20" s="460"/>
      <c r="G20" s="460"/>
      <c r="H20" s="460"/>
    </row>
    <row r="21" spans="2:8">
      <c r="B21" s="460"/>
      <c r="C21" s="460"/>
      <c r="D21" s="460"/>
      <c r="E21" s="460"/>
      <c r="F21" s="460"/>
      <c r="G21" s="460"/>
      <c r="H21" s="460"/>
    </row>
    <row r="22" spans="2:8">
      <c r="B22" s="460"/>
      <c r="C22" s="460"/>
      <c r="D22" s="460"/>
      <c r="E22" s="460"/>
      <c r="F22" s="460"/>
      <c r="G22" s="460"/>
      <c r="H22" s="460"/>
    </row>
    <row r="23" spans="2:8">
      <c r="B23" s="460"/>
      <c r="C23" s="460"/>
      <c r="D23" s="460"/>
      <c r="E23" s="460"/>
      <c r="F23" s="460"/>
      <c r="G23" s="460"/>
      <c r="H23" s="460"/>
    </row>
    <row r="24" spans="2:8">
      <c r="B24" s="460"/>
      <c r="C24" s="460"/>
      <c r="D24" s="460"/>
      <c r="E24" s="460"/>
      <c r="F24" s="460"/>
      <c r="G24" s="460"/>
      <c r="H24" s="460"/>
    </row>
    <row r="25" spans="2:8">
      <c r="B25" s="460"/>
      <c r="C25" s="460"/>
      <c r="D25" s="460"/>
      <c r="E25" s="460"/>
      <c r="F25" s="460"/>
      <c r="G25" s="460"/>
      <c r="H25" s="460"/>
    </row>
    <row r="26" spans="2:8">
      <c r="B26" s="460"/>
      <c r="C26" s="460"/>
      <c r="D26" s="460"/>
      <c r="E26" s="460"/>
      <c r="F26" s="460"/>
      <c r="G26" s="460"/>
      <c r="H26" s="460"/>
    </row>
    <row r="27" spans="2:8">
      <c r="B27" s="460"/>
      <c r="C27" s="460"/>
      <c r="D27" s="460"/>
      <c r="E27" s="460"/>
      <c r="F27" s="460"/>
      <c r="G27" s="460"/>
      <c r="H27" s="460"/>
    </row>
    <row r="28" spans="2:8">
      <c r="B28" s="460"/>
      <c r="C28" s="460"/>
      <c r="D28" s="460"/>
      <c r="E28" s="460"/>
      <c r="F28" s="460"/>
      <c r="G28" s="460"/>
      <c r="H28" s="460"/>
    </row>
    <row r="29" spans="2:8">
      <c r="B29" s="460"/>
      <c r="C29" s="460"/>
      <c r="D29" s="460"/>
      <c r="E29" s="460"/>
      <c r="F29" s="460"/>
      <c r="G29" s="460"/>
      <c r="H29" s="460"/>
    </row>
    <row r="30" spans="2:8">
      <c r="B30" s="460"/>
      <c r="C30" s="460"/>
      <c r="D30" s="460"/>
      <c r="E30" s="460"/>
      <c r="F30" s="460"/>
      <c r="G30" s="460"/>
      <c r="H30" s="460"/>
    </row>
    <row r="31" spans="2:8">
      <c r="B31" s="460"/>
      <c r="C31" s="460"/>
      <c r="D31" s="460"/>
      <c r="E31" s="460"/>
      <c r="F31" s="460"/>
      <c r="G31" s="460"/>
      <c r="H31" s="460"/>
    </row>
    <row r="32" spans="2:8">
      <c r="B32" s="460"/>
      <c r="C32" s="460"/>
      <c r="D32" s="460"/>
      <c r="E32" s="460"/>
      <c r="F32" s="460"/>
      <c r="G32" s="460"/>
      <c r="H32" s="460"/>
    </row>
    <row r="33" spans="2:8">
      <c r="B33" s="460"/>
      <c r="C33" s="460"/>
      <c r="D33" s="460"/>
      <c r="E33" s="460"/>
      <c r="F33" s="460"/>
      <c r="G33" s="460"/>
      <c r="H33" s="460"/>
    </row>
    <row r="34" spans="2:8">
      <c r="B34" s="460"/>
      <c r="C34" s="460"/>
      <c r="D34" s="460"/>
      <c r="E34" s="460"/>
      <c r="F34" s="460"/>
      <c r="G34" s="460"/>
      <c r="H34" s="460"/>
    </row>
    <row r="35" spans="2:8">
      <c r="B35" s="460"/>
      <c r="C35" s="460"/>
      <c r="D35" s="460"/>
      <c r="E35" s="460"/>
      <c r="F35" s="460"/>
      <c r="G35" s="460"/>
      <c r="H35" s="460"/>
    </row>
    <row r="36" spans="2:8">
      <c r="B36" s="460"/>
      <c r="C36" s="460"/>
      <c r="D36" s="460"/>
      <c r="E36" s="460"/>
      <c r="F36" s="460"/>
      <c r="G36" s="460"/>
      <c r="H36" s="460"/>
    </row>
    <row r="37" spans="2:8">
      <c r="B37" s="460"/>
      <c r="C37" s="460"/>
      <c r="D37" s="460"/>
      <c r="E37" s="460"/>
      <c r="F37" s="460"/>
      <c r="G37" s="460"/>
      <c r="H37" s="460"/>
    </row>
    <row r="38" spans="2:8">
      <c r="B38" s="460"/>
      <c r="C38" s="460"/>
      <c r="D38" s="460"/>
      <c r="E38" s="460"/>
      <c r="F38" s="460"/>
      <c r="G38" s="460"/>
      <c r="H38" s="460"/>
    </row>
    <row r="39" spans="2:8">
      <c r="B39" s="460"/>
      <c r="C39" s="460"/>
      <c r="D39" s="460"/>
      <c r="E39" s="460"/>
      <c r="F39" s="460"/>
      <c r="G39" s="460"/>
      <c r="H39" s="460"/>
    </row>
    <row r="40" spans="2:8" ht="78.599999999999994" customHeight="1">
      <c r="B40" s="460"/>
      <c r="C40" s="460"/>
      <c r="D40" s="460"/>
      <c r="E40" s="460"/>
      <c r="F40" s="460"/>
      <c r="G40" s="460"/>
      <c r="H40" s="460"/>
    </row>
  </sheetData>
  <mergeCells count="1">
    <mergeCell ref="B2:H40"/>
  </mergeCells>
  <phoneticPr fontId="11" type="noConversion"/>
  <pageMargins left="0.75" right="0.75" top="1" bottom="1" header="0.5" footer="0.5"/>
  <pageSetup paperSize="9"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
  <sheetViews>
    <sheetView workbookViewId="0">
      <selection activeCell="A31" sqref="A31"/>
    </sheetView>
  </sheetViews>
  <sheetFormatPr defaultRowHeight="13.2"/>
  <sheetData/>
  <phoneticPr fontId="0" type="noConversion"/>
  <pageMargins left="0.74803149606299213" right="0.74803149606299213" top="1.1811023622047245" bottom="0.98425196850393704" header="0.51181102362204722" footer="0.51181102362204722"/>
  <pageSetup paperSize="9" orientation="portrait" r:id="rId1"/>
  <headerFooter alignWithMargins="0">
    <oddHeader>&amp;L&amp;G&amp;C&amp;F&amp;RT.D. 35-01/01</oddHeader>
    <oddFooter>&amp;L&amp;D&amp;R&amp;N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B2:H120"/>
  <sheetViews>
    <sheetView view="pageLayout" zoomScale="55" zoomScaleNormal="100" zoomScalePageLayoutView="55" workbookViewId="0">
      <selection activeCell="K28" sqref="K28"/>
    </sheetView>
  </sheetViews>
  <sheetFormatPr defaultColWidth="9.109375" defaultRowHeight="13.2"/>
  <cols>
    <col min="1" max="1" width="5.5546875" style="15" customWidth="1"/>
    <col min="2" max="7" width="9.109375" style="15"/>
    <col min="8" max="8" width="18.109375" style="15" customWidth="1"/>
    <col min="9" max="9" width="8.88671875" style="15" customWidth="1"/>
    <col min="10" max="16384" width="9.109375" style="15"/>
  </cols>
  <sheetData>
    <row r="2" spans="2:8" ht="35.25" customHeight="1">
      <c r="B2" s="461" t="s">
        <v>78</v>
      </c>
      <c r="C2" s="461"/>
      <c r="D2" s="461"/>
      <c r="E2" s="461"/>
      <c r="F2" s="461"/>
      <c r="G2" s="461"/>
      <c r="H2" s="461"/>
    </row>
    <row r="3" spans="2:8" ht="12.75" customHeight="1">
      <c r="B3" s="459" t="s">
        <v>75</v>
      </c>
      <c r="C3" s="459"/>
      <c r="D3" s="459"/>
      <c r="E3" s="459"/>
      <c r="F3" s="459"/>
      <c r="G3" s="459"/>
      <c r="H3" s="459"/>
    </row>
    <row r="4" spans="2:8" ht="12.75" customHeight="1">
      <c r="B4" s="459"/>
      <c r="C4" s="459"/>
      <c r="D4" s="459"/>
      <c r="E4" s="459"/>
      <c r="F4" s="459"/>
      <c r="G4" s="459"/>
      <c r="H4" s="459"/>
    </row>
    <row r="5" spans="2:8">
      <c r="B5" s="459"/>
      <c r="C5" s="459"/>
      <c r="D5" s="459"/>
      <c r="E5" s="459"/>
      <c r="F5" s="459"/>
      <c r="G5" s="459"/>
      <c r="H5" s="459"/>
    </row>
    <row r="6" spans="2:8">
      <c r="B6" s="459"/>
      <c r="C6" s="459"/>
      <c r="D6" s="459"/>
      <c r="E6" s="459"/>
      <c r="F6" s="459"/>
      <c r="G6" s="459"/>
      <c r="H6" s="459"/>
    </row>
    <row r="7" spans="2:8">
      <c r="B7" s="459"/>
      <c r="C7" s="459"/>
      <c r="D7" s="459"/>
      <c r="E7" s="459"/>
      <c r="F7" s="459"/>
      <c r="G7" s="459"/>
      <c r="H7" s="459"/>
    </row>
    <row r="8" spans="2:8">
      <c r="B8" s="459"/>
      <c r="C8" s="459"/>
      <c r="D8" s="459"/>
      <c r="E8" s="459"/>
      <c r="F8" s="459"/>
      <c r="G8" s="459"/>
      <c r="H8" s="459"/>
    </row>
    <row r="9" spans="2:8">
      <c r="B9" s="459"/>
      <c r="C9" s="459"/>
      <c r="D9" s="459"/>
      <c r="E9" s="459"/>
      <c r="F9" s="459"/>
      <c r="G9" s="459"/>
      <c r="H9" s="459"/>
    </row>
    <row r="10" spans="2:8">
      <c r="B10" s="459"/>
      <c r="C10" s="459"/>
      <c r="D10" s="459"/>
      <c r="E10" s="459"/>
      <c r="F10" s="459"/>
      <c r="G10" s="459"/>
      <c r="H10" s="459"/>
    </row>
    <row r="11" spans="2:8">
      <c r="B11" s="459"/>
      <c r="C11" s="459"/>
      <c r="D11" s="459"/>
      <c r="E11" s="459"/>
      <c r="F11" s="459"/>
      <c r="G11" s="459"/>
      <c r="H11" s="459"/>
    </row>
    <row r="12" spans="2:8">
      <c r="B12" s="459"/>
      <c r="C12" s="459"/>
      <c r="D12" s="459"/>
      <c r="E12" s="459"/>
      <c r="F12" s="459"/>
      <c r="G12" s="459"/>
      <c r="H12" s="459"/>
    </row>
    <row r="13" spans="2:8">
      <c r="B13" s="459"/>
      <c r="C13" s="459"/>
      <c r="D13" s="459"/>
      <c r="E13" s="459"/>
      <c r="F13" s="459"/>
      <c r="G13" s="459"/>
      <c r="H13" s="459"/>
    </row>
    <row r="14" spans="2:8">
      <c r="B14" s="459"/>
      <c r="C14" s="459"/>
      <c r="D14" s="459"/>
      <c r="E14" s="459"/>
      <c r="F14" s="459"/>
      <c r="G14" s="459"/>
      <c r="H14" s="459"/>
    </row>
    <row r="15" spans="2:8">
      <c r="B15" s="459"/>
      <c r="C15" s="459"/>
      <c r="D15" s="459"/>
      <c r="E15" s="459"/>
      <c r="F15" s="459"/>
      <c r="G15" s="459"/>
      <c r="H15" s="459"/>
    </row>
    <row r="16" spans="2:8">
      <c r="B16" s="459"/>
      <c r="C16" s="459"/>
      <c r="D16" s="459"/>
      <c r="E16" s="459"/>
      <c r="F16" s="459"/>
      <c r="G16" s="459"/>
      <c r="H16" s="459"/>
    </row>
    <row r="17" spans="2:8">
      <c r="B17" s="459"/>
      <c r="C17" s="459"/>
      <c r="D17" s="459"/>
      <c r="E17" s="459"/>
      <c r="F17" s="459"/>
      <c r="G17" s="459"/>
      <c r="H17" s="459"/>
    </row>
    <row r="18" spans="2:8">
      <c r="B18" s="459"/>
      <c r="C18" s="459"/>
      <c r="D18" s="459"/>
      <c r="E18" s="459"/>
      <c r="F18" s="459"/>
      <c r="G18" s="459"/>
      <c r="H18" s="459"/>
    </row>
    <row r="19" spans="2:8">
      <c r="B19" s="459"/>
      <c r="C19" s="459"/>
      <c r="D19" s="459"/>
      <c r="E19" s="459"/>
      <c r="F19" s="459"/>
      <c r="G19" s="459"/>
      <c r="H19" s="459"/>
    </row>
    <row r="20" spans="2:8">
      <c r="B20" s="459"/>
      <c r="C20" s="459"/>
      <c r="D20" s="459"/>
      <c r="E20" s="459"/>
      <c r="F20" s="459"/>
      <c r="G20" s="459"/>
      <c r="H20" s="459"/>
    </row>
    <row r="21" spans="2:8">
      <c r="B21" s="459"/>
      <c r="C21" s="459"/>
      <c r="D21" s="459"/>
      <c r="E21" s="459"/>
      <c r="F21" s="459"/>
      <c r="G21" s="459"/>
      <c r="H21" s="459"/>
    </row>
    <row r="22" spans="2:8">
      <c r="B22" s="459"/>
      <c r="C22" s="459"/>
      <c r="D22" s="459"/>
      <c r="E22" s="459"/>
      <c r="F22" s="459"/>
      <c r="G22" s="459"/>
      <c r="H22" s="459"/>
    </row>
    <row r="23" spans="2:8">
      <c r="B23" s="459"/>
      <c r="C23" s="459"/>
      <c r="D23" s="459"/>
      <c r="E23" s="459"/>
      <c r="F23" s="459"/>
      <c r="G23" s="459"/>
      <c r="H23" s="459"/>
    </row>
    <row r="24" spans="2:8">
      <c r="B24" s="459"/>
      <c r="C24" s="459"/>
      <c r="D24" s="459"/>
      <c r="E24" s="459"/>
      <c r="F24" s="459"/>
      <c r="G24" s="459"/>
      <c r="H24" s="459"/>
    </row>
    <row r="25" spans="2:8">
      <c r="B25" s="459"/>
      <c r="C25" s="459"/>
      <c r="D25" s="459"/>
      <c r="E25" s="459"/>
      <c r="F25" s="459"/>
      <c r="G25" s="459"/>
      <c r="H25" s="459"/>
    </row>
    <row r="26" spans="2:8">
      <c r="B26" s="459"/>
      <c r="C26" s="459"/>
      <c r="D26" s="459"/>
      <c r="E26" s="459"/>
      <c r="F26" s="459"/>
      <c r="G26" s="459"/>
      <c r="H26" s="459"/>
    </row>
    <row r="27" spans="2:8">
      <c r="B27" s="459"/>
      <c r="C27" s="459"/>
      <c r="D27" s="459"/>
      <c r="E27" s="459"/>
      <c r="F27" s="459"/>
      <c r="G27" s="459"/>
      <c r="H27" s="459"/>
    </row>
    <row r="28" spans="2:8">
      <c r="B28" s="459"/>
      <c r="C28" s="459"/>
      <c r="D28" s="459"/>
      <c r="E28" s="459"/>
      <c r="F28" s="459"/>
      <c r="G28" s="459"/>
      <c r="H28" s="459"/>
    </row>
    <row r="29" spans="2:8">
      <c r="B29" s="459"/>
      <c r="C29" s="459"/>
      <c r="D29" s="459"/>
      <c r="E29" s="459"/>
      <c r="F29" s="459"/>
      <c r="G29" s="459"/>
      <c r="H29" s="459"/>
    </row>
    <row r="30" spans="2:8">
      <c r="B30" s="459"/>
      <c r="C30" s="459"/>
      <c r="D30" s="459"/>
      <c r="E30" s="459"/>
      <c r="F30" s="459"/>
      <c r="G30" s="459"/>
      <c r="H30" s="459"/>
    </row>
    <row r="31" spans="2:8">
      <c r="B31" s="459"/>
      <c r="C31" s="459"/>
      <c r="D31" s="459"/>
      <c r="E31" s="459"/>
      <c r="F31" s="459"/>
      <c r="G31" s="459"/>
      <c r="H31" s="459"/>
    </row>
    <row r="32" spans="2:8">
      <c r="B32" s="459"/>
      <c r="C32" s="459"/>
      <c r="D32" s="459"/>
      <c r="E32" s="459"/>
      <c r="F32" s="459"/>
      <c r="G32" s="459"/>
      <c r="H32" s="459"/>
    </row>
    <row r="33" spans="2:8">
      <c r="B33" s="459"/>
      <c r="C33" s="459"/>
      <c r="D33" s="459"/>
      <c r="E33" s="459"/>
      <c r="F33" s="459"/>
      <c r="G33" s="459"/>
      <c r="H33" s="459"/>
    </row>
    <row r="34" spans="2:8">
      <c r="B34" s="459"/>
      <c r="C34" s="459"/>
      <c r="D34" s="459"/>
      <c r="E34" s="459"/>
      <c r="F34" s="459"/>
      <c r="G34" s="459"/>
      <c r="H34" s="459"/>
    </row>
    <row r="35" spans="2:8">
      <c r="B35" s="459"/>
      <c r="C35" s="459"/>
      <c r="D35" s="459"/>
      <c r="E35" s="459"/>
      <c r="F35" s="459"/>
      <c r="G35" s="459"/>
      <c r="H35" s="459"/>
    </row>
    <row r="36" spans="2:8" ht="239.25" customHeight="1">
      <c r="B36" s="33"/>
      <c r="C36" s="33"/>
      <c r="D36" s="33"/>
      <c r="E36" s="33"/>
      <c r="F36" s="33"/>
      <c r="G36" s="33"/>
    </row>
    <row r="37" spans="2:8" ht="34.5" customHeight="1">
      <c r="B37" s="461" t="s">
        <v>76</v>
      </c>
      <c r="C37" s="461"/>
      <c r="D37" s="461"/>
      <c r="E37" s="461"/>
      <c r="F37" s="461"/>
      <c r="G37" s="461"/>
      <c r="H37" s="461"/>
    </row>
    <row r="38" spans="2:8" ht="12.75" customHeight="1">
      <c r="B38" s="459" t="s">
        <v>77</v>
      </c>
      <c r="C38" s="459"/>
      <c r="D38" s="459"/>
      <c r="E38" s="459"/>
      <c r="F38" s="459"/>
      <c r="G38" s="459"/>
      <c r="H38" s="459"/>
    </row>
    <row r="39" spans="2:8" ht="12.75" customHeight="1">
      <c r="B39" s="459"/>
      <c r="C39" s="459"/>
      <c r="D39" s="459"/>
      <c r="E39" s="459"/>
      <c r="F39" s="459"/>
      <c r="G39" s="459"/>
      <c r="H39" s="459"/>
    </row>
    <row r="40" spans="2:8">
      <c r="B40" s="459"/>
      <c r="C40" s="459"/>
      <c r="D40" s="459"/>
      <c r="E40" s="459"/>
      <c r="F40" s="459"/>
      <c r="G40" s="459"/>
      <c r="H40" s="459"/>
    </row>
    <row r="41" spans="2:8">
      <c r="B41" s="459"/>
      <c r="C41" s="459"/>
      <c r="D41" s="459"/>
      <c r="E41" s="459"/>
      <c r="F41" s="459"/>
      <c r="G41" s="459"/>
      <c r="H41" s="459"/>
    </row>
    <row r="42" spans="2:8">
      <c r="B42" s="459"/>
      <c r="C42" s="459"/>
      <c r="D42" s="459"/>
      <c r="E42" s="459"/>
      <c r="F42" s="459"/>
      <c r="G42" s="459"/>
      <c r="H42" s="459"/>
    </row>
    <row r="43" spans="2:8">
      <c r="B43" s="459"/>
      <c r="C43" s="459"/>
      <c r="D43" s="459"/>
      <c r="E43" s="459"/>
      <c r="F43" s="459"/>
      <c r="G43" s="459"/>
      <c r="H43" s="459"/>
    </row>
    <row r="44" spans="2:8">
      <c r="B44" s="459"/>
      <c r="C44" s="459"/>
      <c r="D44" s="459"/>
      <c r="E44" s="459"/>
      <c r="F44" s="459"/>
      <c r="G44" s="459"/>
      <c r="H44" s="459"/>
    </row>
    <row r="45" spans="2:8">
      <c r="B45" s="459"/>
      <c r="C45" s="459"/>
      <c r="D45" s="459"/>
      <c r="E45" s="459"/>
      <c r="F45" s="459"/>
      <c r="G45" s="459"/>
      <c r="H45" s="459"/>
    </row>
    <row r="46" spans="2:8">
      <c r="B46" s="459"/>
      <c r="C46" s="459"/>
      <c r="D46" s="459"/>
      <c r="E46" s="459"/>
      <c r="F46" s="459"/>
      <c r="G46" s="459"/>
      <c r="H46" s="459"/>
    </row>
    <row r="47" spans="2:8">
      <c r="B47" s="459"/>
      <c r="C47" s="459"/>
      <c r="D47" s="459"/>
      <c r="E47" s="459"/>
      <c r="F47" s="459"/>
      <c r="G47" s="459"/>
      <c r="H47" s="459"/>
    </row>
    <row r="48" spans="2:8">
      <c r="B48" s="459"/>
      <c r="C48" s="459"/>
      <c r="D48" s="459"/>
      <c r="E48" s="459"/>
      <c r="F48" s="459"/>
      <c r="G48" s="459"/>
      <c r="H48" s="459"/>
    </row>
    <row r="49" spans="2:8">
      <c r="B49" s="459"/>
      <c r="C49" s="459"/>
      <c r="D49" s="459"/>
      <c r="E49" s="459"/>
      <c r="F49" s="459"/>
      <c r="G49" s="459"/>
      <c r="H49" s="459"/>
    </row>
    <row r="50" spans="2:8">
      <c r="B50" s="459"/>
      <c r="C50" s="459"/>
      <c r="D50" s="459"/>
      <c r="E50" s="459"/>
      <c r="F50" s="459"/>
      <c r="G50" s="459"/>
      <c r="H50" s="459"/>
    </row>
    <row r="51" spans="2:8">
      <c r="B51" s="459"/>
      <c r="C51" s="459"/>
      <c r="D51" s="459"/>
      <c r="E51" s="459"/>
      <c r="F51" s="459"/>
      <c r="G51" s="459"/>
      <c r="H51" s="459"/>
    </row>
    <row r="52" spans="2:8">
      <c r="B52" s="459"/>
      <c r="C52" s="459"/>
      <c r="D52" s="459"/>
      <c r="E52" s="459"/>
      <c r="F52" s="459"/>
      <c r="G52" s="459"/>
      <c r="H52" s="459"/>
    </row>
    <row r="53" spans="2:8" ht="12.75" customHeight="1">
      <c r="B53" s="459"/>
      <c r="C53" s="459"/>
      <c r="D53" s="459"/>
      <c r="E53" s="459"/>
      <c r="F53" s="459"/>
      <c r="G53" s="459"/>
      <c r="H53" s="459"/>
    </row>
    <row r="54" spans="2:8">
      <c r="B54" s="459"/>
      <c r="C54" s="459"/>
      <c r="D54" s="459"/>
      <c r="E54" s="459"/>
      <c r="F54" s="459"/>
      <c r="G54" s="459"/>
      <c r="H54" s="459"/>
    </row>
    <row r="55" spans="2:8">
      <c r="B55" s="459"/>
      <c r="C55" s="459"/>
      <c r="D55" s="459"/>
      <c r="E55" s="459"/>
      <c r="F55" s="459"/>
      <c r="G55" s="459"/>
      <c r="H55" s="459"/>
    </row>
    <row r="56" spans="2:8">
      <c r="B56" s="459"/>
      <c r="C56" s="459"/>
      <c r="D56" s="459"/>
      <c r="E56" s="459"/>
      <c r="F56" s="459"/>
      <c r="G56" s="459"/>
      <c r="H56" s="459"/>
    </row>
    <row r="57" spans="2:8">
      <c r="B57" s="459"/>
      <c r="C57" s="459"/>
      <c r="D57" s="459"/>
      <c r="E57" s="459"/>
      <c r="F57" s="459"/>
      <c r="G57" s="459"/>
      <c r="H57" s="459"/>
    </row>
    <row r="58" spans="2:8">
      <c r="B58" s="459"/>
      <c r="C58" s="459"/>
      <c r="D58" s="459"/>
      <c r="E58" s="459"/>
      <c r="F58" s="459"/>
      <c r="G58" s="459"/>
      <c r="H58" s="459"/>
    </row>
    <row r="59" spans="2:8">
      <c r="B59" s="459"/>
      <c r="C59" s="459"/>
      <c r="D59" s="459"/>
      <c r="E59" s="459"/>
      <c r="F59" s="459"/>
      <c r="G59" s="459"/>
      <c r="H59" s="459"/>
    </row>
    <row r="60" spans="2:8">
      <c r="B60" s="459"/>
      <c r="C60" s="459"/>
      <c r="D60" s="459"/>
      <c r="E60" s="459"/>
      <c r="F60" s="459"/>
      <c r="G60" s="459"/>
      <c r="H60" s="459"/>
    </row>
    <row r="61" spans="2:8">
      <c r="B61" s="459"/>
      <c r="C61" s="459"/>
      <c r="D61" s="459"/>
      <c r="E61" s="459"/>
      <c r="F61" s="459"/>
      <c r="G61" s="459"/>
      <c r="H61" s="459"/>
    </row>
    <row r="62" spans="2:8">
      <c r="B62" s="459"/>
      <c r="C62" s="459"/>
      <c r="D62" s="459"/>
      <c r="E62" s="459"/>
      <c r="F62" s="459"/>
      <c r="G62" s="459"/>
      <c r="H62" s="459"/>
    </row>
    <row r="63" spans="2:8">
      <c r="B63" s="459"/>
      <c r="C63" s="459"/>
      <c r="D63" s="459"/>
      <c r="E63" s="459"/>
      <c r="F63" s="459"/>
      <c r="G63" s="459"/>
      <c r="H63" s="459"/>
    </row>
    <row r="64" spans="2:8">
      <c r="B64" s="459"/>
      <c r="C64" s="459"/>
      <c r="D64" s="459"/>
      <c r="E64" s="459"/>
      <c r="F64" s="459"/>
      <c r="G64" s="459"/>
      <c r="H64" s="459"/>
    </row>
    <row r="65" spans="2:8">
      <c r="B65" s="459"/>
      <c r="C65" s="459"/>
      <c r="D65" s="459"/>
      <c r="E65" s="459"/>
      <c r="F65" s="459"/>
      <c r="G65" s="459"/>
      <c r="H65" s="459"/>
    </row>
    <row r="66" spans="2:8">
      <c r="B66" s="459"/>
      <c r="C66" s="459"/>
      <c r="D66" s="459"/>
      <c r="E66" s="459"/>
      <c r="F66" s="459"/>
      <c r="G66" s="459"/>
      <c r="H66" s="459"/>
    </row>
    <row r="67" spans="2:8">
      <c r="B67" s="459"/>
      <c r="C67" s="459"/>
      <c r="D67" s="459"/>
      <c r="E67" s="459"/>
      <c r="F67" s="459"/>
      <c r="G67" s="459"/>
      <c r="H67" s="459"/>
    </row>
    <row r="68" spans="2:8" ht="12.75" customHeight="1">
      <c r="B68" s="459"/>
      <c r="C68" s="459"/>
      <c r="D68" s="459"/>
      <c r="E68" s="459"/>
      <c r="F68" s="459"/>
      <c r="G68" s="459"/>
      <c r="H68" s="459"/>
    </row>
    <row r="69" spans="2:8">
      <c r="B69" s="459"/>
      <c r="C69" s="459"/>
      <c r="D69" s="459"/>
      <c r="E69" s="459"/>
      <c r="F69" s="459"/>
      <c r="G69" s="459"/>
      <c r="H69" s="459"/>
    </row>
    <row r="70" spans="2:8">
      <c r="B70" s="459"/>
      <c r="C70" s="459"/>
      <c r="D70" s="459"/>
      <c r="E70" s="459"/>
      <c r="F70" s="459"/>
      <c r="G70" s="459"/>
      <c r="H70" s="459"/>
    </row>
    <row r="71" spans="2:8">
      <c r="B71" s="459"/>
      <c r="C71" s="459"/>
      <c r="D71" s="459"/>
      <c r="E71" s="459"/>
      <c r="F71" s="459"/>
      <c r="G71" s="459"/>
      <c r="H71" s="459"/>
    </row>
    <row r="72" spans="2:8">
      <c r="B72" s="459"/>
      <c r="C72" s="459"/>
      <c r="D72" s="459"/>
      <c r="E72" s="459"/>
      <c r="F72" s="459"/>
      <c r="G72" s="459"/>
      <c r="H72" s="459"/>
    </row>
    <row r="73" spans="2:8">
      <c r="B73" s="459"/>
      <c r="C73" s="459"/>
      <c r="D73" s="459"/>
      <c r="E73" s="459"/>
      <c r="F73" s="459"/>
      <c r="G73" s="459"/>
      <c r="H73" s="459"/>
    </row>
    <row r="74" spans="2:8">
      <c r="B74" s="459"/>
      <c r="C74" s="459"/>
      <c r="D74" s="459"/>
      <c r="E74" s="459"/>
      <c r="F74" s="459"/>
      <c r="G74" s="459"/>
      <c r="H74" s="459"/>
    </row>
    <row r="75" spans="2:8">
      <c r="B75" s="459"/>
      <c r="C75" s="459"/>
      <c r="D75" s="459"/>
      <c r="E75" s="459"/>
      <c r="F75" s="459"/>
      <c r="G75" s="459"/>
      <c r="H75" s="459"/>
    </row>
    <row r="76" spans="2:8">
      <c r="B76" s="459"/>
      <c r="C76" s="459"/>
      <c r="D76" s="459"/>
      <c r="E76" s="459"/>
      <c r="F76" s="459"/>
      <c r="G76" s="459"/>
      <c r="H76" s="459"/>
    </row>
    <row r="77" spans="2:8">
      <c r="B77" s="459"/>
      <c r="C77" s="459"/>
      <c r="D77" s="459"/>
      <c r="E77" s="459"/>
      <c r="F77" s="459"/>
      <c r="G77" s="459"/>
      <c r="H77" s="459"/>
    </row>
    <row r="78" spans="2:8">
      <c r="B78" s="459"/>
      <c r="C78" s="459"/>
      <c r="D78" s="459"/>
      <c r="E78" s="459"/>
      <c r="F78" s="459"/>
      <c r="G78" s="459"/>
      <c r="H78" s="459"/>
    </row>
    <row r="79" spans="2:8">
      <c r="B79" s="459"/>
      <c r="C79" s="459"/>
      <c r="D79" s="459"/>
      <c r="E79" s="459"/>
      <c r="F79" s="459"/>
      <c r="G79" s="459"/>
      <c r="H79" s="459"/>
    </row>
    <row r="80" spans="2:8">
      <c r="B80" s="459"/>
      <c r="C80" s="459"/>
      <c r="D80" s="459"/>
      <c r="E80" s="459"/>
      <c r="F80" s="459"/>
      <c r="G80" s="459"/>
      <c r="H80" s="459"/>
    </row>
    <row r="81" spans="2:8">
      <c r="B81" s="459"/>
      <c r="C81" s="459"/>
      <c r="D81" s="459"/>
      <c r="E81" s="459"/>
      <c r="F81" s="459"/>
      <c r="G81" s="459"/>
      <c r="H81" s="459"/>
    </row>
    <row r="82" spans="2:8">
      <c r="B82" s="459"/>
      <c r="C82" s="459"/>
      <c r="D82" s="459"/>
      <c r="E82" s="459"/>
      <c r="F82" s="459"/>
      <c r="G82" s="459"/>
      <c r="H82" s="459"/>
    </row>
    <row r="83" spans="2:8">
      <c r="B83" s="459"/>
      <c r="C83" s="459"/>
      <c r="D83" s="459"/>
      <c r="E83" s="459"/>
      <c r="F83" s="459"/>
      <c r="G83" s="459"/>
      <c r="H83" s="459"/>
    </row>
    <row r="84" spans="2:8">
      <c r="B84" s="459"/>
      <c r="C84" s="459"/>
      <c r="D84" s="459"/>
      <c r="E84" s="459"/>
      <c r="F84" s="459"/>
      <c r="G84" s="459"/>
      <c r="H84" s="459"/>
    </row>
    <row r="85" spans="2:8">
      <c r="B85" s="459"/>
      <c r="C85" s="459"/>
      <c r="D85" s="459"/>
      <c r="E85" s="459"/>
      <c r="F85" s="459"/>
      <c r="G85" s="459"/>
      <c r="H85" s="459"/>
    </row>
    <row r="86" spans="2:8">
      <c r="B86" s="459"/>
      <c r="C86" s="459"/>
      <c r="D86" s="459"/>
      <c r="E86" s="459"/>
      <c r="F86" s="459"/>
      <c r="G86" s="459"/>
      <c r="H86" s="459"/>
    </row>
    <row r="87" spans="2:8">
      <c r="B87" s="459"/>
      <c r="C87" s="459"/>
      <c r="D87" s="459"/>
      <c r="E87" s="459"/>
      <c r="F87" s="459"/>
      <c r="G87" s="459"/>
      <c r="H87" s="459"/>
    </row>
    <row r="88" spans="2:8">
      <c r="B88" s="459"/>
      <c r="C88" s="459"/>
      <c r="D88" s="459"/>
      <c r="E88" s="459"/>
      <c r="F88" s="459"/>
      <c r="G88" s="459"/>
      <c r="H88" s="459"/>
    </row>
    <row r="89" spans="2:8">
      <c r="B89" s="459"/>
      <c r="C89" s="459"/>
      <c r="D89" s="459"/>
      <c r="E89" s="459"/>
      <c r="F89" s="459"/>
      <c r="G89" s="459"/>
      <c r="H89" s="459"/>
    </row>
    <row r="90" spans="2:8">
      <c r="B90" s="33"/>
      <c r="C90" s="33"/>
      <c r="D90" s="33"/>
      <c r="E90" s="33"/>
      <c r="F90" s="33"/>
      <c r="G90" s="33"/>
      <c r="H90" s="33"/>
    </row>
    <row r="91" spans="2:8">
      <c r="B91" s="33"/>
      <c r="C91" s="33"/>
      <c r="D91" s="33"/>
      <c r="E91" s="33"/>
      <c r="F91" s="33"/>
      <c r="G91" s="33"/>
      <c r="H91" s="33"/>
    </row>
    <row r="92" spans="2:8">
      <c r="B92" s="33"/>
      <c r="C92" s="33"/>
      <c r="D92" s="33"/>
      <c r="E92" s="33"/>
      <c r="F92" s="33"/>
      <c r="G92" s="33"/>
      <c r="H92" s="33"/>
    </row>
    <row r="93" spans="2:8">
      <c r="B93" s="33"/>
      <c r="C93" s="33"/>
      <c r="D93" s="33"/>
      <c r="E93" s="33"/>
      <c r="F93" s="33"/>
      <c r="G93" s="33"/>
      <c r="H93" s="33"/>
    </row>
    <row r="94" spans="2:8">
      <c r="B94" s="33"/>
      <c r="C94" s="33"/>
      <c r="D94" s="33"/>
      <c r="E94" s="33"/>
      <c r="F94" s="33"/>
      <c r="G94" s="33"/>
      <c r="H94" s="33"/>
    </row>
    <row r="95" spans="2:8">
      <c r="B95" s="33"/>
      <c r="C95" s="33"/>
      <c r="D95" s="33"/>
      <c r="E95" s="33"/>
      <c r="F95" s="33"/>
      <c r="G95" s="33"/>
      <c r="H95" s="33"/>
    </row>
    <row r="96" spans="2:8">
      <c r="B96" s="33"/>
      <c r="C96" s="33"/>
      <c r="D96" s="33"/>
      <c r="E96" s="33"/>
      <c r="F96" s="33"/>
      <c r="G96" s="33"/>
      <c r="H96" s="33"/>
    </row>
    <row r="97" spans="2:8">
      <c r="B97" s="33"/>
      <c r="C97" s="33"/>
      <c r="D97" s="33"/>
      <c r="E97" s="33"/>
      <c r="F97" s="33"/>
      <c r="G97" s="33"/>
      <c r="H97" s="33"/>
    </row>
    <row r="98" spans="2:8">
      <c r="B98" s="33"/>
      <c r="C98" s="33"/>
      <c r="D98" s="33"/>
      <c r="E98" s="33"/>
      <c r="F98" s="33"/>
      <c r="G98" s="33"/>
      <c r="H98" s="33"/>
    </row>
    <row r="99" spans="2:8">
      <c r="B99" s="33"/>
      <c r="C99" s="33"/>
      <c r="D99" s="33"/>
      <c r="E99" s="33"/>
      <c r="F99" s="33"/>
      <c r="G99" s="33"/>
      <c r="H99" s="33"/>
    </row>
    <row r="100" spans="2:8">
      <c r="B100" s="33"/>
      <c r="C100" s="33"/>
      <c r="D100" s="33"/>
      <c r="E100" s="33"/>
      <c r="F100" s="33"/>
      <c r="G100" s="33"/>
      <c r="H100" s="33"/>
    </row>
    <row r="101" spans="2:8">
      <c r="B101" s="33"/>
      <c r="C101" s="33"/>
      <c r="D101" s="33"/>
      <c r="E101" s="33"/>
      <c r="F101" s="33"/>
      <c r="G101" s="33"/>
      <c r="H101" s="33"/>
    </row>
    <row r="102" spans="2:8">
      <c r="B102" s="33"/>
      <c r="C102" s="33"/>
      <c r="D102" s="33"/>
      <c r="E102" s="33"/>
      <c r="F102" s="33"/>
      <c r="G102" s="33"/>
      <c r="H102" s="33"/>
    </row>
    <row r="103" spans="2:8">
      <c r="B103" s="33"/>
      <c r="C103" s="33"/>
      <c r="D103" s="33"/>
      <c r="E103" s="33"/>
      <c r="F103" s="33"/>
      <c r="G103" s="33"/>
      <c r="H103" s="33"/>
    </row>
    <row r="104" spans="2:8">
      <c r="B104" s="33"/>
      <c r="C104" s="33"/>
      <c r="D104" s="33"/>
      <c r="E104" s="33"/>
      <c r="F104" s="33"/>
      <c r="G104" s="33"/>
      <c r="H104" s="33"/>
    </row>
    <row r="105" spans="2:8">
      <c r="B105" s="33"/>
      <c r="C105" s="33"/>
      <c r="D105" s="33"/>
      <c r="E105" s="33"/>
      <c r="F105" s="33"/>
      <c r="G105" s="33"/>
      <c r="H105" s="33"/>
    </row>
    <row r="106" spans="2:8">
      <c r="B106" s="33"/>
      <c r="C106" s="33"/>
      <c r="D106" s="33"/>
      <c r="E106" s="33"/>
      <c r="F106" s="33"/>
      <c r="G106" s="33"/>
      <c r="H106" s="33"/>
    </row>
    <row r="107" spans="2:8">
      <c r="B107" s="33"/>
      <c r="C107" s="33"/>
      <c r="D107" s="33"/>
      <c r="E107" s="33"/>
      <c r="F107" s="33"/>
      <c r="G107" s="33"/>
      <c r="H107" s="33"/>
    </row>
    <row r="108" spans="2:8">
      <c r="B108" s="33"/>
      <c r="C108" s="33"/>
      <c r="D108" s="33"/>
      <c r="E108" s="33"/>
      <c r="F108" s="33"/>
      <c r="G108" s="33"/>
      <c r="H108" s="33"/>
    </row>
    <row r="109" spans="2:8">
      <c r="B109" s="33"/>
      <c r="C109" s="33"/>
      <c r="D109" s="33"/>
      <c r="E109" s="33"/>
      <c r="F109" s="33"/>
      <c r="G109" s="33"/>
      <c r="H109" s="33"/>
    </row>
    <row r="110" spans="2:8">
      <c r="B110" s="33"/>
      <c r="C110" s="33"/>
      <c r="D110" s="33"/>
      <c r="E110" s="33"/>
      <c r="F110" s="33"/>
      <c r="G110" s="33"/>
      <c r="H110" s="33"/>
    </row>
    <row r="111" spans="2:8">
      <c r="B111" s="33"/>
      <c r="C111" s="33"/>
      <c r="D111" s="33"/>
      <c r="E111" s="33"/>
      <c r="F111" s="33"/>
      <c r="G111" s="33"/>
      <c r="H111" s="33"/>
    </row>
    <row r="112" spans="2:8">
      <c r="B112" s="33"/>
      <c r="C112" s="33"/>
      <c r="D112" s="33"/>
      <c r="E112" s="33"/>
      <c r="F112" s="33"/>
      <c r="G112" s="33"/>
      <c r="H112" s="33"/>
    </row>
    <row r="113" spans="2:8">
      <c r="B113" s="33"/>
      <c r="C113" s="33"/>
      <c r="D113" s="33"/>
      <c r="E113" s="33"/>
      <c r="F113" s="33"/>
      <c r="G113" s="33"/>
      <c r="H113" s="33"/>
    </row>
    <row r="114" spans="2:8">
      <c r="B114" s="33"/>
      <c r="C114" s="33"/>
      <c r="D114" s="33"/>
      <c r="E114" s="33"/>
      <c r="F114" s="33"/>
      <c r="G114" s="33"/>
      <c r="H114" s="33"/>
    </row>
    <row r="115" spans="2:8">
      <c r="B115" s="33"/>
      <c r="C115" s="33"/>
      <c r="D115" s="33"/>
      <c r="E115" s="33"/>
      <c r="F115" s="33"/>
      <c r="G115" s="33"/>
      <c r="H115" s="33"/>
    </row>
    <row r="116" spans="2:8">
      <c r="B116" s="33"/>
      <c r="C116" s="33"/>
      <c r="D116" s="33"/>
      <c r="E116" s="33"/>
      <c r="F116" s="33"/>
      <c r="G116" s="33"/>
      <c r="H116" s="33"/>
    </row>
    <row r="117" spans="2:8">
      <c r="B117" s="33"/>
      <c r="C117" s="33"/>
      <c r="D117" s="33"/>
      <c r="E117" s="33"/>
      <c r="F117" s="33"/>
      <c r="G117" s="33"/>
      <c r="H117" s="33"/>
    </row>
    <row r="118" spans="2:8">
      <c r="B118" s="33"/>
      <c r="C118" s="33"/>
      <c r="D118" s="33"/>
      <c r="E118" s="33"/>
      <c r="F118" s="33"/>
      <c r="G118" s="33"/>
      <c r="H118" s="33"/>
    </row>
    <row r="119" spans="2:8">
      <c r="B119" s="33"/>
      <c r="C119" s="33"/>
      <c r="D119" s="33"/>
      <c r="E119" s="33"/>
      <c r="F119" s="33"/>
      <c r="G119" s="33"/>
      <c r="H119" s="33"/>
    </row>
    <row r="120" spans="2:8">
      <c r="B120" s="33"/>
      <c r="C120" s="33"/>
      <c r="D120" s="33"/>
      <c r="E120" s="33"/>
      <c r="F120" s="33"/>
      <c r="G120" s="33"/>
      <c r="H120" s="33"/>
    </row>
  </sheetData>
  <mergeCells count="4">
    <mergeCell ref="B3:H35"/>
    <mergeCell ref="B2:H2"/>
    <mergeCell ref="B37:H37"/>
    <mergeCell ref="B38:H89"/>
  </mergeCells>
  <phoneticPr fontId="11" type="noConversion"/>
  <pageMargins left="0.74803149606299213" right="0.74803149606299213" top="0.98425196850393704" bottom="0.98425196850393704" header="0.51181102362204722" footer="0.51181102362204722"/>
  <pageSetup paperSize="9" firstPageNumber="122" orientation="portrait" r:id="rId1"/>
  <headerFooter alignWithMargins="0">
    <oddHeader>&amp;C&amp;"Tw Cen MT,Uobičajeno"&amp;F&amp;R&amp;"Tw Cen MT,Uobičajeno"T.D.453-07/14B</oddHeader>
    <oddFooter>&amp;L&amp;"Tw Cen MT,Uobičajeno"&amp;A&amp;R&amp;"Tw Cen MT,Uobičajeno"&amp;P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36"/>
  <sheetViews>
    <sheetView topLeftCell="A6" zoomScaleNormal="100" zoomScalePageLayoutView="98" workbookViewId="0">
      <selection activeCell="I9" sqref="I9"/>
    </sheetView>
  </sheetViews>
  <sheetFormatPr defaultRowHeight="13.2"/>
  <cols>
    <col min="1" max="1" width="9" style="184" customWidth="1"/>
    <col min="2" max="2" width="8.88671875" style="184" customWidth="1"/>
    <col min="3" max="6" width="9.109375" style="184"/>
    <col min="7" max="7" width="10.5546875" style="184" customWidth="1"/>
    <col min="8" max="8" width="13.44140625" style="184" customWidth="1"/>
    <col min="9" max="9" width="8.88671875" style="184" customWidth="1"/>
    <col min="10" max="256" width="9.109375" style="184"/>
    <col min="257" max="257" width="9" style="184" customWidth="1"/>
    <col min="258" max="258" width="8.88671875" style="184" customWidth="1"/>
    <col min="259" max="262" width="9.109375" style="184"/>
    <col min="263" max="263" width="10.5546875" style="184" customWidth="1"/>
    <col min="264" max="264" width="13.44140625" style="184" customWidth="1"/>
    <col min="265" max="265" width="8.88671875" style="184" customWidth="1"/>
    <col min="266" max="512" width="9.109375" style="184"/>
    <col min="513" max="513" width="9" style="184" customWidth="1"/>
    <col min="514" max="514" width="8.88671875" style="184" customWidth="1"/>
    <col min="515" max="518" width="9.109375" style="184"/>
    <col min="519" max="519" width="10.5546875" style="184" customWidth="1"/>
    <col min="520" max="520" width="13.44140625" style="184" customWidth="1"/>
    <col min="521" max="521" width="8.88671875" style="184" customWidth="1"/>
    <col min="522" max="768" width="9.109375" style="184"/>
    <col min="769" max="769" width="9" style="184" customWidth="1"/>
    <col min="770" max="770" width="8.88671875" style="184" customWidth="1"/>
    <col min="771" max="774" width="9.109375" style="184"/>
    <col min="775" max="775" width="10.5546875" style="184" customWidth="1"/>
    <col min="776" max="776" width="13.44140625" style="184" customWidth="1"/>
    <col min="777" max="777" width="8.88671875" style="184" customWidth="1"/>
    <col min="778" max="1024" width="9.109375" style="184"/>
    <col min="1025" max="1025" width="9" style="184" customWidth="1"/>
    <col min="1026" max="1026" width="8.88671875" style="184" customWidth="1"/>
    <col min="1027" max="1030" width="9.109375" style="184"/>
    <col min="1031" max="1031" width="10.5546875" style="184" customWidth="1"/>
    <col min="1032" max="1032" width="13.44140625" style="184" customWidth="1"/>
    <col min="1033" max="1033" width="8.88671875" style="184" customWidth="1"/>
    <col min="1034" max="1280" width="9.109375" style="184"/>
    <col min="1281" max="1281" width="9" style="184" customWidth="1"/>
    <col min="1282" max="1282" width="8.88671875" style="184" customWidth="1"/>
    <col min="1283" max="1286" width="9.109375" style="184"/>
    <col min="1287" max="1287" width="10.5546875" style="184" customWidth="1"/>
    <col min="1288" max="1288" width="13.44140625" style="184" customWidth="1"/>
    <col min="1289" max="1289" width="8.88671875" style="184" customWidth="1"/>
    <col min="1290" max="1536" width="9.109375" style="184"/>
    <col min="1537" max="1537" width="9" style="184" customWidth="1"/>
    <col min="1538" max="1538" width="8.88671875" style="184" customWidth="1"/>
    <col min="1539" max="1542" width="9.109375" style="184"/>
    <col min="1543" max="1543" width="10.5546875" style="184" customWidth="1"/>
    <col min="1544" max="1544" width="13.44140625" style="184" customWidth="1"/>
    <col min="1545" max="1545" width="8.88671875" style="184" customWidth="1"/>
    <col min="1546" max="1792" width="9.109375" style="184"/>
    <col min="1793" max="1793" width="9" style="184" customWidth="1"/>
    <col min="1794" max="1794" width="8.88671875" style="184" customWidth="1"/>
    <col min="1795" max="1798" width="9.109375" style="184"/>
    <col min="1799" max="1799" width="10.5546875" style="184" customWidth="1"/>
    <col min="1800" max="1800" width="13.44140625" style="184" customWidth="1"/>
    <col min="1801" max="1801" width="8.88671875" style="184" customWidth="1"/>
    <col min="1802" max="2048" width="9.109375" style="184"/>
    <col min="2049" max="2049" width="9" style="184" customWidth="1"/>
    <col min="2050" max="2050" width="8.88671875" style="184" customWidth="1"/>
    <col min="2051" max="2054" width="9.109375" style="184"/>
    <col min="2055" max="2055" width="10.5546875" style="184" customWidth="1"/>
    <col min="2056" max="2056" width="13.44140625" style="184" customWidth="1"/>
    <col min="2057" max="2057" width="8.88671875" style="184" customWidth="1"/>
    <col min="2058" max="2304" width="9.109375" style="184"/>
    <col min="2305" max="2305" width="9" style="184" customWidth="1"/>
    <col min="2306" max="2306" width="8.88671875" style="184" customWidth="1"/>
    <col min="2307" max="2310" width="9.109375" style="184"/>
    <col min="2311" max="2311" width="10.5546875" style="184" customWidth="1"/>
    <col min="2312" max="2312" width="13.44140625" style="184" customWidth="1"/>
    <col min="2313" max="2313" width="8.88671875" style="184" customWidth="1"/>
    <col min="2314" max="2560" width="9.109375" style="184"/>
    <col min="2561" max="2561" width="9" style="184" customWidth="1"/>
    <col min="2562" max="2562" width="8.88671875" style="184" customWidth="1"/>
    <col min="2563" max="2566" width="9.109375" style="184"/>
    <col min="2567" max="2567" width="10.5546875" style="184" customWidth="1"/>
    <col min="2568" max="2568" width="13.44140625" style="184" customWidth="1"/>
    <col min="2569" max="2569" width="8.88671875" style="184" customWidth="1"/>
    <col min="2570" max="2816" width="9.109375" style="184"/>
    <col min="2817" max="2817" width="9" style="184" customWidth="1"/>
    <col min="2818" max="2818" width="8.88671875" style="184" customWidth="1"/>
    <col min="2819" max="2822" width="9.109375" style="184"/>
    <col min="2823" max="2823" width="10.5546875" style="184" customWidth="1"/>
    <col min="2824" max="2824" width="13.44140625" style="184" customWidth="1"/>
    <col min="2825" max="2825" width="8.88671875" style="184" customWidth="1"/>
    <col min="2826" max="3072" width="9.109375" style="184"/>
    <col min="3073" max="3073" width="9" style="184" customWidth="1"/>
    <col min="3074" max="3074" width="8.88671875" style="184" customWidth="1"/>
    <col min="3075" max="3078" width="9.109375" style="184"/>
    <col min="3079" max="3079" width="10.5546875" style="184" customWidth="1"/>
    <col min="3080" max="3080" width="13.44140625" style="184" customWidth="1"/>
    <col min="3081" max="3081" width="8.88671875" style="184" customWidth="1"/>
    <col min="3082" max="3328" width="9.109375" style="184"/>
    <col min="3329" max="3329" width="9" style="184" customWidth="1"/>
    <col min="3330" max="3330" width="8.88671875" style="184" customWidth="1"/>
    <col min="3331" max="3334" width="9.109375" style="184"/>
    <col min="3335" max="3335" width="10.5546875" style="184" customWidth="1"/>
    <col min="3336" max="3336" width="13.44140625" style="184" customWidth="1"/>
    <col min="3337" max="3337" width="8.88671875" style="184" customWidth="1"/>
    <col min="3338" max="3584" width="9.109375" style="184"/>
    <col min="3585" max="3585" width="9" style="184" customWidth="1"/>
    <col min="3586" max="3586" width="8.88671875" style="184" customWidth="1"/>
    <col min="3587" max="3590" width="9.109375" style="184"/>
    <col min="3591" max="3591" width="10.5546875" style="184" customWidth="1"/>
    <col min="3592" max="3592" width="13.44140625" style="184" customWidth="1"/>
    <col min="3593" max="3593" width="8.88671875" style="184" customWidth="1"/>
    <col min="3594" max="3840" width="9.109375" style="184"/>
    <col min="3841" max="3841" width="9" style="184" customWidth="1"/>
    <col min="3842" max="3842" width="8.88671875" style="184" customWidth="1"/>
    <col min="3843" max="3846" width="9.109375" style="184"/>
    <col min="3847" max="3847" width="10.5546875" style="184" customWidth="1"/>
    <col min="3848" max="3848" width="13.44140625" style="184" customWidth="1"/>
    <col min="3849" max="3849" width="8.88671875" style="184" customWidth="1"/>
    <col min="3850" max="4096" width="9.109375" style="184"/>
    <col min="4097" max="4097" width="9" style="184" customWidth="1"/>
    <col min="4098" max="4098" width="8.88671875" style="184" customWidth="1"/>
    <col min="4099" max="4102" width="9.109375" style="184"/>
    <col min="4103" max="4103" width="10.5546875" style="184" customWidth="1"/>
    <col min="4104" max="4104" width="13.44140625" style="184" customWidth="1"/>
    <col min="4105" max="4105" width="8.88671875" style="184" customWidth="1"/>
    <col min="4106" max="4352" width="9.109375" style="184"/>
    <col min="4353" max="4353" width="9" style="184" customWidth="1"/>
    <col min="4354" max="4354" width="8.88671875" style="184" customWidth="1"/>
    <col min="4355" max="4358" width="9.109375" style="184"/>
    <col min="4359" max="4359" width="10.5546875" style="184" customWidth="1"/>
    <col min="4360" max="4360" width="13.44140625" style="184" customWidth="1"/>
    <col min="4361" max="4361" width="8.88671875" style="184" customWidth="1"/>
    <col min="4362" max="4608" width="9.109375" style="184"/>
    <col min="4609" max="4609" width="9" style="184" customWidth="1"/>
    <col min="4610" max="4610" width="8.88671875" style="184" customWidth="1"/>
    <col min="4611" max="4614" width="9.109375" style="184"/>
    <col min="4615" max="4615" width="10.5546875" style="184" customWidth="1"/>
    <col min="4616" max="4616" width="13.44140625" style="184" customWidth="1"/>
    <col min="4617" max="4617" width="8.88671875" style="184" customWidth="1"/>
    <col min="4618" max="4864" width="9.109375" style="184"/>
    <col min="4865" max="4865" width="9" style="184" customWidth="1"/>
    <col min="4866" max="4866" width="8.88671875" style="184" customWidth="1"/>
    <col min="4867" max="4870" width="9.109375" style="184"/>
    <col min="4871" max="4871" width="10.5546875" style="184" customWidth="1"/>
    <col min="4872" max="4872" width="13.44140625" style="184" customWidth="1"/>
    <col min="4873" max="4873" width="8.88671875" style="184" customWidth="1"/>
    <col min="4874" max="5120" width="9.109375" style="184"/>
    <col min="5121" max="5121" width="9" style="184" customWidth="1"/>
    <col min="5122" max="5122" width="8.88671875" style="184" customWidth="1"/>
    <col min="5123" max="5126" width="9.109375" style="184"/>
    <col min="5127" max="5127" width="10.5546875" style="184" customWidth="1"/>
    <col min="5128" max="5128" width="13.44140625" style="184" customWidth="1"/>
    <col min="5129" max="5129" width="8.88671875" style="184" customWidth="1"/>
    <col min="5130" max="5376" width="9.109375" style="184"/>
    <col min="5377" max="5377" width="9" style="184" customWidth="1"/>
    <col min="5378" max="5378" width="8.88671875" style="184" customWidth="1"/>
    <col min="5379" max="5382" width="9.109375" style="184"/>
    <col min="5383" max="5383" width="10.5546875" style="184" customWidth="1"/>
    <col min="5384" max="5384" width="13.44140625" style="184" customWidth="1"/>
    <col min="5385" max="5385" width="8.88671875" style="184" customWidth="1"/>
    <col min="5386" max="5632" width="9.109375" style="184"/>
    <col min="5633" max="5633" width="9" style="184" customWidth="1"/>
    <col min="5634" max="5634" width="8.88671875" style="184" customWidth="1"/>
    <col min="5635" max="5638" width="9.109375" style="184"/>
    <col min="5639" max="5639" width="10.5546875" style="184" customWidth="1"/>
    <col min="5640" max="5640" width="13.44140625" style="184" customWidth="1"/>
    <col min="5641" max="5641" width="8.88671875" style="184" customWidth="1"/>
    <col min="5642" max="5888" width="9.109375" style="184"/>
    <col min="5889" max="5889" width="9" style="184" customWidth="1"/>
    <col min="5890" max="5890" width="8.88671875" style="184" customWidth="1"/>
    <col min="5891" max="5894" width="9.109375" style="184"/>
    <col min="5895" max="5895" width="10.5546875" style="184" customWidth="1"/>
    <col min="5896" max="5896" width="13.44140625" style="184" customWidth="1"/>
    <col min="5897" max="5897" width="8.88671875" style="184" customWidth="1"/>
    <col min="5898" max="6144" width="9.109375" style="184"/>
    <col min="6145" max="6145" width="9" style="184" customWidth="1"/>
    <col min="6146" max="6146" width="8.88671875" style="184" customWidth="1"/>
    <col min="6147" max="6150" width="9.109375" style="184"/>
    <col min="6151" max="6151" width="10.5546875" style="184" customWidth="1"/>
    <col min="6152" max="6152" width="13.44140625" style="184" customWidth="1"/>
    <col min="6153" max="6153" width="8.88671875" style="184" customWidth="1"/>
    <col min="6154" max="6400" width="9.109375" style="184"/>
    <col min="6401" max="6401" width="9" style="184" customWidth="1"/>
    <col min="6402" max="6402" width="8.88671875" style="184" customWidth="1"/>
    <col min="6403" max="6406" width="9.109375" style="184"/>
    <col min="6407" max="6407" width="10.5546875" style="184" customWidth="1"/>
    <col min="6408" max="6408" width="13.44140625" style="184" customWidth="1"/>
    <col min="6409" max="6409" width="8.88671875" style="184" customWidth="1"/>
    <col min="6410" max="6656" width="9.109375" style="184"/>
    <col min="6657" max="6657" width="9" style="184" customWidth="1"/>
    <col min="6658" max="6658" width="8.88671875" style="184" customWidth="1"/>
    <col min="6659" max="6662" width="9.109375" style="184"/>
    <col min="6663" max="6663" width="10.5546875" style="184" customWidth="1"/>
    <col min="6664" max="6664" width="13.44140625" style="184" customWidth="1"/>
    <col min="6665" max="6665" width="8.88671875" style="184" customWidth="1"/>
    <col min="6666" max="6912" width="9.109375" style="184"/>
    <col min="6913" max="6913" width="9" style="184" customWidth="1"/>
    <col min="6914" max="6914" width="8.88671875" style="184" customWidth="1"/>
    <col min="6915" max="6918" width="9.109375" style="184"/>
    <col min="6919" max="6919" width="10.5546875" style="184" customWidth="1"/>
    <col min="6920" max="6920" width="13.44140625" style="184" customWidth="1"/>
    <col min="6921" max="6921" width="8.88671875" style="184" customWidth="1"/>
    <col min="6922" max="7168" width="9.109375" style="184"/>
    <col min="7169" max="7169" width="9" style="184" customWidth="1"/>
    <col min="7170" max="7170" width="8.88671875" style="184" customWidth="1"/>
    <col min="7171" max="7174" width="9.109375" style="184"/>
    <col min="7175" max="7175" width="10.5546875" style="184" customWidth="1"/>
    <col min="7176" max="7176" width="13.44140625" style="184" customWidth="1"/>
    <col min="7177" max="7177" width="8.88671875" style="184" customWidth="1"/>
    <col min="7178" max="7424" width="9.109375" style="184"/>
    <col min="7425" max="7425" width="9" style="184" customWidth="1"/>
    <col min="7426" max="7426" width="8.88671875" style="184" customWidth="1"/>
    <col min="7427" max="7430" width="9.109375" style="184"/>
    <col min="7431" max="7431" width="10.5546875" style="184" customWidth="1"/>
    <col min="7432" max="7432" width="13.44140625" style="184" customWidth="1"/>
    <col min="7433" max="7433" width="8.88671875" style="184" customWidth="1"/>
    <col min="7434" max="7680" width="9.109375" style="184"/>
    <col min="7681" max="7681" width="9" style="184" customWidth="1"/>
    <col min="7682" max="7682" width="8.88671875" style="184" customWidth="1"/>
    <col min="7683" max="7686" width="9.109375" style="184"/>
    <col min="7687" max="7687" width="10.5546875" style="184" customWidth="1"/>
    <col min="7688" max="7688" width="13.44140625" style="184" customWidth="1"/>
    <col min="7689" max="7689" width="8.88671875" style="184" customWidth="1"/>
    <col min="7690" max="7936" width="9.109375" style="184"/>
    <col min="7937" max="7937" width="9" style="184" customWidth="1"/>
    <col min="7938" max="7938" width="8.88671875" style="184" customWidth="1"/>
    <col min="7939" max="7942" width="9.109375" style="184"/>
    <col min="7943" max="7943" width="10.5546875" style="184" customWidth="1"/>
    <col min="7944" max="7944" width="13.44140625" style="184" customWidth="1"/>
    <col min="7945" max="7945" width="8.88671875" style="184" customWidth="1"/>
    <col min="7946" max="8192" width="9.109375" style="184"/>
    <col min="8193" max="8193" width="9" style="184" customWidth="1"/>
    <col min="8194" max="8194" width="8.88671875" style="184" customWidth="1"/>
    <col min="8195" max="8198" width="9.109375" style="184"/>
    <col min="8199" max="8199" width="10.5546875" style="184" customWidth="1"/>
    <col min="8200" max="8200" width="13.44140625" style="184" customWidth="1"/>
    <col min="8201" max="8201" width="8.88671875" style="184" customWidth="1"/>
    <col min="8202" max="8448" width="9.109375" style="184"/>
    <col min="8449" max="8449" width="9" style="184" customWidth="1"/>
    <col min="8450" max="8450" width="8.88671875" style="184" customWidth="1"/>
    <col min="8451" max="8454" width="9.109375" style="184"/>
    <col min="8455" max="8455" width="10.5546875" style="184" customWidth="1"/>
    <col min="8456" max="8456" width="13.44140625" style="184" customWidth="1"/>
    <col min="8457" max="8457" width="8.88671875" style="184" customWidth="1"/>
    <col min="8458" max="8704" width="9.109375" style="184"/>
    <col min="8705" max="8705" width="9" style="184" customWidth="1"/>
    <col min="8706" max="8706" width="8.88671875" style="184" customWidth="1"/>
    <col min="8707" max="8710" width="9.109375" style="184"/>
    <col min="8711" max="8711" width="10.5546875" style="184" customWidth="1"/>
    <col min="8712" max="8712" width="13.44140625" style="184" customWidth="1"/>
    <col min="8713" max="8713" width="8.88671875" style="184" customWidth="1"/>
    <col min="8714" max="8960" width="9.109375" style="184"/>
    <col min="8961" max="8961" width="9" style="184" customWidth="1"/>
    <col min="8962" max="8962" width="8.88671875" style="184" customWidth="1"/>
    <col min="8963" max="8966" width="9.109375" style="184"/>
    <col min="8967" max="8967" width="10.5546875" style="184" customWidth="1"/>
    <col min="8968" max="8968" width="13.44140625" style="184" customWidth="1"/>
    <col min="8969" max="8969" width="8.88671875" style="184" customWidth="1"/>
    <col min="8970" max="9216" width="9.109375" style="184"/>
    <col min="9217" max="9217" width="9" style="184" customWidth="1"/>
    <col min="9218" max="9218" width="8.88671875" style="184" customWidth="1"/>
    <col min="9219" max="9222" width="9.109375" style="184"/>
    <col min="9223" max="9223" width="10.5546875" style="184" customWidth="1"/>
    <col min="9224" max="9224" width="13.44140625" style="184" customWidth="1"/>
    <col min="9225" max="9225" width="8.88671875" style="184" customWidth="1"/>
    <col min="9226" max="9472" width="9.109375" style="184"/>
    <col min="9473" max="9473" width="9" style="184" customWidth="1"/>
    <col min="9474" max="9474" width="8.88671875" style="184" customWidth="1"/>
    <col min="9475" max="9478" width="9.109375" style="184"/>
    <col min="9479" max="9479" width="10.5546875" style="184" customWidth="1"/>
    <col min="9480" max="9480" width="13.44140625" style="184" customWidth="1"/>
    <col min="9481" max="9481" width="8.88671875" style="184" customWidth="1"/>
    <col min="9482" max="9728" width="9.109375" style="184"/>
    <col min="9729" max="9729" width="9" style="184" customWidth="1"/>
    <col min="9730" max="9730" width="8.88671875" style="184" customWidth="1"/>
    <col min="9731" max="9734" width="9.109375" style="184"/>
    <col min="9735" max="9735" width="10.5546875" style="184" customWidth="1"/>
    <col min="9736" max="9736" width="13.44140625" style="184" customWidth="1"/>
    <col min="9737" max="9737" width="8.88671875" style="184" customWidth="1"/>
    <col min="9738" max="9984" width="9.109375" style="184"/>
    <col min="9985" max="9985" width="9" style="184" customWidth="1"/>
    <col min="9986" max="9986" width="8.88671875" style="184" customWidth="1"/>
    <col min="9987" max="9990" width="9.109375" style="184"/>
    <col min="9991" max="9991" width="10.5546875" style="184" customWidth="1"/>
    <col min="9992" max="9992" width="13.44140625" style="184" customWidth="1"/>
    <col min="9993" max="9993" width="8.88671875" style="184" customWidth="1"/>
    <col min="9994" max="10240" width="9.109375" style="184"/>
    <col min="10241" max="10241" width="9" style="184" customWidth="1"/>
    <col min="10242" max="10242" width="8.88671875" style="184" customWidth="1"/>
    <col min="10243" max="10246" width="9.109375" style="184"/>
    <col min="10247" max="10247" width="10.5546875" style="184" customWidth="1"/>
    <col min="10248" max="10248" width="13.44140625" style="184" customWidth="1"/>
    <col min="10249" max="10249" width="8.88671875" style="184" customWidth="1"/>
    <col min="10250" max="10496" width="9.109375" style="184"/>
    <col min="10497" max="10497" width="9" style="184" customWidth="1"/>
    <col min="10498" max="10498" width="8.88671875" style="184" customWidth="1"/>
    <col min="10499" max="10502" width="9.109375" style="184"/>
    <col min="10503" max="10503" width="10.5546875" style="184" customWidth="1"/>
    <col min="10504" max="10504" width="13.44140625" style="184" customWidth="1"/>
    <col min="10505" max="10505" width="8.88671875" style="184" customWidth="1"/>
    <col min="10506" max="10752" width="9.109375" style="184"/>
    <col min="10753" max="10753" width="9" style="184" customWidth="1"/>
    <col min="10754" max="10754" width="8.88671875" style="184" customWidth="1"/>
    <col min="10755" max="10758" width="9.109375" style="184"/>
    <col min="10759" max="10759" width="10.5546875" style="184" customWidth="1"/>
    <col min="10760" max="10760" width="13.44140625" style="184" customWidth="1"/>
    <col min="10761" max="10761" width="8.88671875" style="184" customWidth="1"/>
    <col min="10762" max="11008" width="9.109375" style="184"/>
    <col min="11009" max="11009" width="9" style="184" customWidth="1"/>
    <col min="11010" max="11010" width="8.88671875" style="184" customWidth="1"/>
    <col min="11011" max="11014" width="9.109375" style="184"/>
    <col min="11015" max="11015" width="10.5546875" style="184" customWidth="1"/>
    <col min="11016" max="11016" width="13.44140625" style="184" customWidth="1"/>
    <col min="11017" max="11017" width="8.88671875" style="184" customWidth="1"/>
    <col min="11018" max="11264" width="9.109375" style="184"/>
    <col min="11265" max="11265" width="9" style="184" customWidth="1"/>
    <col min="11266" max="11266" width="8.88671875" style="184" customWidth="1"/>
    <col min="11267" max="11270" width="9.109375" style="184"/>
    <col min="11271" max="11271" width="10.5546875" style="184" customWidth="1"/>
    <col min="11272" max="11272" width="13.44140625" style="184" customWidth="1"/>
    <col min="11273" max="11273" width="8.88671875" style="184" customWidth="1"/>
    <col min="11274" max="11520" width="9.109375" style="184"/>
    <col min="11521" max="11521" width="9" style="184" customWidth="1"/>
    <col min="11522" max="11522" width="8.88671875" style="184" customWidth="1"/>
    <col min="11523" max="11526" width="9.109375" style="184"/>
    <col min="11527" max="11527" width="10.5546875" style="184" customWidth="1"/>
    <col min="11528" max="11528" width="13.44140625" style="184" customWidth="1"/>
    <col min="11529" max="11529" width="8.88671875" style="184" customWidth="1"/>
    <col min="11530" max="11776" width="9.109375" style="184"/>
    <col min="11777" max="11777" width="9" style="184" customWidth="1"/>
    <col min="11778" max="11778" width="8.88671875" style="184" customWidth="1"/>
    <col min="11779" max="11782" width="9.109375" style="184"/>
    <col min="11783" max="11783" width="10.5546875" style="184" customWidth="1"/>
    <col min="11784" max="11784" width="13.44140625" style="184" customWidth="1"/>
    <col min="11785" max="11785" width="8.88671875" style="184" customWidth="1"/>
    <col min="11786" max="12032" width="9.109375" style="184"/>
    <col min="12033" max="12033" width="9" style="184" customWidth="1"/>
    <col min="12034" max="12034" width="8.88671875" style="184" customWidth="1"/>
    <col min="12035" max="12038" width="9.109375" style="184"/>
    <col min="12039" max="12039" width="10.5546875" style="184" customWidth="1"/>
    <col min="12040" max="12040" width="13.44140625" style="184" customWidth="1"/>
    <col min="12041" max="12041" width="8.88671875" style="184" customWidth="1"/>
    <col min="12042" max="12288" width="9.109375" style="184"/>
    <col min="12289" max="12289" width="9" style="184" customWidth="1"/>
    <col min="12290" max="12290" width="8.88671875" style="184" customWidth="1"/>
    <col min="12291" max="12294" width="9.109375" style="184"/>
    <col min="12295" max="12295" width="10.5546875" style="184" customWidth="1"/>
    <col min="12296" max="12296" width="13.44140625" style="184" customWidth="1"/>
    <col min="12297" max="12297" width="8.88671875" style="184" customWidth="1"/>
    <col min="12298" max="12544" width="9.109375" style="184"/>
    <col min="12545" max="12545" width="9" style="184" customWidth="1"/>
    <col min="12546" max="12546" width="8.88671875" style="184" customWidth="1"/>
    <col min="12547" max="12550" width="9.109375" style="184"/>
    <col min="12551" max="12551" width="10.5546875" style="184" customWidth="1"/>
    <col min="12552" max="12552" width="13.44140625" style="184" customWidth="1"/>
    <col min="12553" max="12553" width="8.88671875" style="184" customWidth="1"/>
    <col min="12554" max="12800" width="9.109375" style="184"/>
    <col min="12801" max="12801" width="9" style="184" customWidth="1"/>
    <col min="12802" max="12802" width="8.88671875" style="184" customWidth="1"/>
    <col min="12803" max="12806" width="9.109375" style="184"/>
    <col min="12807" max="12807" width="10.5546875" style="184" customWidth="1"/>
    <col min="12808" max="12808" width="13.44140625" style="184" customWidth="1"/>
    <col min="12809" max="12809" width="8.88671875" style="184" customWidth="1"/>
    <col min="12810" max="13056" width="9.109375" style="184"/>
    <col min="13057" max="13057" width="9" style="184" customWidth="1"/>
    <col min="13058" max="13058" width="8.88671875" style="184" customWidth="1"/>
    <col min="13059" max="13062" width="9.109375" style="184"/>
    <col min="13063" max="13063" width="10.5546875" style="184" customWidth="1"/>
    <col min="13064" max="13064" width="13.44140625" style="184" customWidth="1"/>
    <col min="13065" max="13065" width="8.88671875" style="184" customWidth="1"/>
    <col min="13066" max="13312" width="9.109375" style="184"/>
    <col min="13313" max="13313" width="9" style="184" customWidth="1"/>
    <col min="13314" max="13314" width="8.88671875" style="184" customWidth="1"/>
    <col min="13315" max="13318" width="9.109375" style="184"/>
    <col min="13319" max="13319" width="10.5546875" style="184" customWidth="1"/>
    <col min="13320" max="13320" width="13.44140625" style="184" customWidth="1"/>
    <col min="13321" max="13321" width="8.88671875" style="184" customWidth="1"/>
    <col min="13322" max="13568" width="9.109375" style="184"/>
    <col min="13569" max="13569" width="9" style="184" customWidth="1"/>
    <col min="13570" max="13570" width="8.88671875" style="184" customWidth="1"/>
    <col min="13571" max="13574" width="9.109375" style="184"/>
    <col min="13575" max="13575" width="10.5546875" style="184" customWidth="1"/>
    <col min="13576" max="13576" width="13.44140625" style="184" customWidth="1"/>
    <col min="13577" max="13577" width="8.88671875" style="184" customWidth="1"/>
    <col min="13578" max="13824" width="9.109375" style="184"/>
    <col min="13825" max="13825" width="9" style="184" customWidth="1"/>
    <col min="13826" max="13826" width="8.88671875" style="184" customWidth="1"/>
    <col min="13827" max="13830" width="9.109375" style="184"/>
    <col min="13831" max="13831" width="10.5546875" style="184" customWidth="1"/>
    <col min="13832" max="13832" width="13.44140625" style="184" customWidth="1"/>
    <col min="13833" max="13833" width="8.88671875" style="184" customWidth="1"/>
    <col min="13834" max="14080" width="9.109375" style="184"/>
    <col min="14081" max="14081" width="9" style="184" customWidth="1"/>
    <col min="14082" max="14082" width="8.88671875" style="184" customWidth="1"/>
    <col min="14083" max="14086" width="9.109375" style="184"/>
    <col min="14087" max="14087" width="10.5546875" style="184" customWidth="1"/>
    <col min="14088" max="14088" width="13.44140625" style="184" customWidth="1"/>
    <col min="14089" max="14089" width="8.88671875" style="184" customWidth="1"/>
    <col min="14090" max="14336" width="9.109375" style="184"/>
    <col min="14337" max="14337" width="9" style="184" customWidth="1"/>
    <col min="14338" max="14338" width="8.88671875" style="184" customWidth="1"/>
    <col min="14339" max="14342" width="9.109375" style="184"/>
    <col min="14343" max="14343" width="10.5546875" style="184" customWidth="1"/>
    <col min="14344" max="14344" width="13.44140625" style="184" customWidth="1"/>
    <col min="14345" max="14345" width="8.88671875" style="184" customWidth="1"/>
    <col min="14346" max="14592" width="9.109375" style="184"/>
    <col min="14593" max="14593" width="9" style="184" customWidth="1"/>
    <col min="14594" max="14594" width="8.88671875" style="184" customWidth="1"/>
    <col min="14595" max="14598" width="9.109375" style="184"/>
    <col min="14599" max="14599" width="10.5546875" style="184" customWidth="1"/>
    <col min="14600" max="14600" width="13.44140625" style="184" customWidth="1"/>
    <col min="14601" max="14601" width="8.88671875" style="184" customWidth="1"/>
    <col min="14602" max="14848" width="9.109375" style="184"/>
    <col min="14849" max="14849" width="9" style="184" customWidth="1"/>
    <col min="14850" max="14850" width="8.88671875" style="184" customWidth="1"/>
    <col min="14851" max="14854" width="9.109375" style="184"/>
    <col min="14855" max="14855" width="10.5546875" style="184" customWidth="1"/>
    <col min="14856" max="14856" width="13.44140625" style="184" customWidth="1"/>
    <col min="14857" max="14857" width="8.88671875" style="184" customWidth="1"/>
    <col min="14858" max="15104" width="9.109375" style="184"/>
    <col min="15105" max="15105" width="9" style="184" customWidth="1"/>
    <col min="15106" max="15106" width="8.88671875" style="184" customWidth="1"/>
    <col min="15107" max="15110" width="9.109375" style="184"/>
    <col min="15111" max="15111" width="10.5546875" style="184" customWidth="1"/>
    <col min="15112" max="15112" width="13.44140625" style="184" customWidth="1"/>
    <col min="15113" max="15113" width="8.88671875" style="184" customWidth="1"/>
    <col min="15114" max="15360" width="9.109375" style="184"/>
    <col min="15361" max="15361" width="9" style="184" customWidth="1"/>
    <col min="15362" max="15362" width="8.88671875" style="184" customWidth="1"/>
    <col min="15363" max="15366" width="9.109375" style="184"/>
    <col min="15367" max="15367" width="10.5546875" style="184" customWidth="1"/>
    <col min="15368" max="15368" width="13.44140625" style="184" customWidth="1"/>
    <col min="15369" max="15369" width="8.88671875" style="184" customWidth="1"/>
    <col min="15370" max="15616" width="9.109375" style="184"/>
    <col min="15617" max="15617" width="9" style="184" customWidth="1"/>
    <col min="15618" max="15618" width="8.88671875" style="184" customWidth="1"/>
    <col min="15619" max="15622" width="9.109375" style="184"/>
    <col min="15623" max="15623" width="10.5546875" style="184" customWidth="1"/>
    <col min="15624" max="15624" width="13.44140625" style="184" customWidth="1"/>
    <col min="15625" max="15625" width="8.88671875" style="184" customWidth="1"/>
    <col min="15626" max="15872" width="9.109375" style="184"/>
    <col min="15873" max="15873" width="9" style="184" customWidth="1"/>
    <col min="15874" max="15874" width="8.88671875" style="184" customWidth="1"/>
    <col min="15875" max="15878" width="9.109375" style="184"/>
    <col min="15879" max="15879" width="10.5546875" style="184" customWidth="1"/>
    <col min="15880" max="15880" width="13.44140625" style="184" customWidth="1"/>
    <col min="15881" max="15881" width="8.88671875" style="184" customWidth="1"/>
    <col min="15882" max="16128" width="9.109375" style="184"/>
    <col min="16129" max="16129" width="9" style="184" customWidth="1"/>
    <col min="16130" max="16130" width="8.88671875" style="184" customWidth="1"/>
    <col min="16131" max="16134" width="9.109375" style="184"/>
    <col min="16135" max="16135" width="10.5546875" style="184" customWidth="1"/>
    <col min="16136" max="16136" width="13.44140625" style="184" customWidth="1"/>
    <col min="16137" max="16137" width="8.88671875" style="184" customWidth="1"/>
    <col min="16138" max="16384" width="9.109375" style="184"/>
  </cols>
  <sheetData>
    <row r="2" spans="2:8">
      <c r="B2" s="462" t="s">
        <v>484</v>
      </c>
      <c r="C2" s="463"/>
      <c r="D2" s="463"/>
      <c r="E2" s="463"/>
      <c r="F2" s="463"/>
      <c r="G2" s="463"/>
      <c r="H2" s="463"/>
    </row>
    <row r="3" spans="2:8">
      <c r="B3" s="463"/>
      <c r="C3" s="463"/>
      <c r="D3" s="463"/>
      <c r="E3" s="463"/>
      <c r="F3" s="463"/>
      <c r="G3" s="463"/>
      <c r="H3" s="463"/>
    </row>
    <row r="4" spans="2:8">
      <c r="B4" s="463"/>
      <c r="C4" s="463"/>
      <c r="D4" s="463"/>
      <c r="E4" s="463"/>
      <c r="F4" s="463"/>
      <c r="G4" s="463"/>
      <c r="H4" s="463"/>
    </row>
    <row r="5" spans="2:8">
      <c r="B5" s="463"/>
      <c r="C5" s="463"/>
      <c r="D5" s="463"/>
      <c r="E5" s="463"/>
      <c r="F5" s="463"/>
      <c r="G5" s="463"/>
      <c r="H5" s="463"/>
    </row>
    <row r="6" spans="2:8">
      <c r="B6" s="463"/>
      <c r="C6" s="463"/>
      <c r="D6" s="463"/>
      <c r="E6" s="463"/>
      <c r="F6" s="463"/>
      <c r="G6" s="463"/>
      <c r="H6" s="463"/>
    </row>
    <row r="7" spans="2:8">
      <c r="B7" s="463"/>
      <c r="C7" s="463"/>
      <c r="D7" s="463"/>
      <c r="E7" s="463"/>
      <c r="F7" s="463"/>
      <c r="G7" s="463"/>
      <c r="H7" s="463"/>
    </row>
    <row r="8" spans="2:8">
      <c r="B8" s="463"/>
      <c r="C8" s="463"/>
      <c r="D8" s="463"/>
      <c r="E8" s="463"/>
      <c r="F8" s="463"/>
      <c r="G8" s="463"/>
      <c r="H8" s="463"/>
    </row>
    <row r="9" spans="2:8">
      <c r="B9" s="463"/>
      <c r="C9" s="463"/>
      <c r="D9" s="463"/>
      <c r="E9" s="463"/>
      <c r="F9" s="463"/>
      <c r="G9" s="463"/>
      <c r="H9" s="463"/>
    </row>
    <row r="10" spans="2:8">
      <c r="B10" s="463"/>
      <c r="C10" s="463"/>
      <c r="D10" s="463"/>
      <c r="E10" s="463"/>
      <c r="F10" s="463"/>
      <c r="G10" s="463"/>
      <c r="H10" s="463"/>
    </row>
    <row r="11" spans="2:8">
      <c r="B11" s="463"/>
      <c r="C11" s="463"/>
      <c r="D11" s="463"/>
      <c r="E11" s="463"/>
      <c r="F11" s="463"/>
      <c r="G11" s="463"/>
      <c r="H11" s="463"/>
    </row>
    <row r="12" spans="2:8">
      <c r="B12" s="463"/>
      <c r="C12" s="463"/>
      <c r="D12" s="463"/>
      <c r="E12" s="463"/>
      <c r="F12" s="463"/>
      <c r="G12" s="463"/>
      <c r="H12" s="463"/>
    </row>
    <row r="13" spans="2:8">
      <c r="B13" s="463"/>
      <c r="C13" s="463"/>
      <c r="D13" s="463"/>
      <c r="E13" s="463"/>
      <c r="F13" s="463"/>
      <c r="G13" s="463"/>
      <c r="H13" s="463"/>
    </row>
    <row r="14" spans="2:8">
      <c r="B14" s="463"/>
      <c r="C14" s="463"/>
      <c r="D14" s="463"/>
      <c r="E14" s="463"/>
      <c r="F14" s="463"/>
      <c r="G14" s="463"/>
      <c r="H14" s="463"/>
    </row>
    <row r="15" spans="2:8">
      <c r="B15" s="463"/>
      <c r="C15" s="463"/>
      <c r="D15" s="463"/>
      <c r="E15" s="463"/>
      <c r="F15" s="463"/>
      <c r="G15" s="463"/>
      <c r="H15" s="463"/>
    </row>
    <row r="16" spans="2:8">
      <c r="B16" s="463"/>
      <c r="C16" s="463"/>
      <c r="D16" s="463"/>
      <c r="E16" s="463"/>
      <c r="F16" s="463"/>
      <c r="G16" s="463"/>
      <c r="H16" s="463"/>
    </row>
    <row r="17" spans="2:8">
      <c r="B17" s="463"/>
      <c r="C17" s="463"/>
      <c r="D17" s="463"/>
      <c r="E17" s="463"/>
      <c r="F17" s="463"/>
      <c r="G17" s="463"/>
      <c r="H17" s="463"/>
    </row>
    <row r="18" spans="2:8">
      <c r="B18" s="463"/>
      <c r="C18" s="463"/>
      <c r="D18" s="463"/>
      <c r="E18" s="463"/>
      <c r="F18" s="463"/>
      <c r="G18" s="463"/>
      <c r="H18" s="463"/>
    </row>
    <row r="19" spans="2:8">
      <c r="B19" s="463"/>
      <c r="C19" s="463"/>
      <c r="D19" s="463"/>
      <c r="E19" s="463"/>
      <c r="F19" s="463"/>
      <c r="G19" s="463"/>
      <c r="H19" s="463"/>
    </row>
    <row r="20" spans="2:8">
      <c r="B20" s="463"/>
      <c r="C20" s="463"/>
      <c r="D20" s="463"/>
      <c r="E20" s="463"/>
      <c r="F20" s="463"/>
      <c r="G20" s="463"/>
      <c r="H20" s="463"/>
    </row>
    <row r="21" spans="2:8">
      <c r="B21" s="463"/>
      <c r="C21" s="463"/>
      <c r="D21" s="463"/>
      <c r="E21" s="463"/>
      <c r="F21" s="463"/>
      <c r="G21" s="463"/>
      <c r="H21" s="463"/>
    </row>
    <row r="22" spans="2:8">
      <c r="B22" s="463"/>
      <c r="C22" s="463"/>
      <c r="D22" s="463"/>
      <c r="E22" s="463"/>
      <c r="F22" s="463"/>
      <c r="G22" s="463"/>
      <c r="H22" s="463"/>
    </row>
    <row r="23" spans="2:8">
      <c r="B23" s="463"/>
      <c r="C23" s="463"/>
      <c r="D23" s="463"/>
      <c r="E23" s="463"/>
      <c r="F23" s="463"/>
      <c r="G23" s="463"/>
      <c r="H23" s="463"/>
    </row>
    <row r="24" spans="2:8">
      <c r="B24" s="463"/>
      <c r="C24" s="463"/>
      <c r="D24" s="463"/>
      <c r="E24" s="463"/>
      <c r="F24" s="463"/>
      <c r="G24" s="463"/>
      <c r="H24" s="463"/>
    </row>
    <row r="25" spans="2:8">
      <c r="B25" s="463"/>
      <c r="C25" s="463"/>
      <c r="D25" s="463"/>
      <c r="E25" s="463"/>
      <c r="F25" s="463"/>
      <c r="G25" s="463"/>
      <c r="H25" s="463"/>
    </row>
    <row r="26" spans="2:8">
      <c r="B26" s="463"/>
      <c r="C26" s="463"/>
      <c r="D26" s="463"/>
      <c r="E26" s="463"/>
      <c r="F26" s="463"/>
      <c r="G26" s="463"/>
      <c r="H26" s="463"/>
    </row>
    <row r="27" spans="2:8">
      <c r="B27" s="463"/>
      <c r="C27" s="463"/>
      <c r="D27" s="463"/>
      <c r="E27" s="463"/>
      <c r="F27" s="463"/>
      <c r="G27" s="463"/>
      <c r="H27" s="463"/>
    </row>
    <row r="28" spans="2:8">
      <c r="B28" s="463"/>
      <c r="C28" s="463"/>
      <c r="D28" s="463"/>
      <c r="E28" s="463"/>
      <c r="F28" s="463"/>
      <c r="G28" s="463"/>
      <c r="H28" s="463"/>
    </row>
    <row r="29" spans="2:8">
      <c r="B29" s="463"/>
      <c r="C29" s="463"/>
      <c r="D29" s="463"/>
      <c r="E29" s="463"/>
      <c r="F29" s="463"/>
      <c r="G29" s="463"/>
      <c r="H29" s="463"/>
    </row>
    <row r="30" spans="2:8">
      <c r="B30" s="463"/>
      <c r="C30" s="463"/>
      <c r="D30" s="463"/>
      <c r="E30" s="463"/>
      <c r="F30" s="463"/>
      <c r="G30" s="463"/>
      <c r="H30" s="463"/>
    </row>
    <row r="31" spans="2:8">
      <c r="B31" s="463"/>
      <c r="C31" s="463"/>
      <c r="D31" s="463"/>
      <c r="E31" s="463"/>
      <c r="F31" s="463"/>
      <c r="G31" s="463"/>
      <c r="H31" s="463"/>
    </row>
    <row r="32" spans="2:8">
      <c r="B32" s="463"/>
      <c r="C32" s="463"/>
      <c r="D32" s="463"/>
      <c r="E32" s="463"/>
      <c r="F32" s="463"/>
      <c r="G32" s="463"/>
      <c r="H32" s="463"/>
    </row>
    <row r="33" spans="2:8">
      <c r="B33" s="463"/>
      <c r="C33" s="463"/>
      <c r="D33" s="463"/>
      <c r="E33" s="463"/>
      <c r="F33" s="463"/>
      <c r="G33" s="463"/>
      <c r="H33" s="463"/>
    </row>
    <row r="34" spans="2:8">
      <c r="B34" s="463"/>
      <c r="C34" s="463"/>
      <c r="D34" s="463"/>
      <c r="E34" s="463"/>
      <c r="F34" s="463"/>
      <c r="G34" s="463"/>
      <c r="H34" s="463"/>
    </row>
    <row r="35" spans="2:8">
      <c r="B35" s="463"/>
      <c r="C35" s="463"/>
      <c r="D35" s="463"/>
      <c r="E35" s="463"/>
      <c r="F35" s="463"/>
      <c r="G35" s="463"/>
      <c r="H35" s="463"/>
    </row>
    <row r="36" spans="2:8" ht="177.6" customHeight="1">
      <c r="B36" s="463"/>
      <c r="C36" s="463"/>
      <c r="D36" s="463"/>
      <c r="E36" s="463"/>
      <c r="F36" s="463"/>
      <c r="G36" s="463"/>
      <c r="H36" s="463"/>
    </row>
  </sheetData>
  <mergeCells count="1">
    <mergeCell ref="B2:H36"/>
  </mergeCells>
  <pageMargins left="0.74803149606299213" right="0.74803149606299213" top="0.98425196850393704" bottom="0.98425196850393704" header="0.51181102362204722" footer="0.51181102362204722"/>
  <pageSetup paperSize="9" orientation="portrait" r:id="rId1"/>
  <headerFooter alignWithMargins="0">
    <oddHeader>&amp;C&amp;"Tw Cen MT,Regular"&amp;F&amp;R&amp;"Tw Cen MT,Regular"T.D.494-2/16</oddHeader>
    <oddFooter>&amp;L&amp;"Tw Cen MT,Uobičajeno"&amp;A&amp;R&amp;"Tw Cen MT,Uobičajeno"&amp;P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34</vt:i4>
      </vt:variant>
      <vt:variant>
        <vt:lpstr>Named Ranges</vt:lpstr>
      </vt:variant>
      <vt:variant>
        <vt:i4>2</vt:i4>
      </vt:variant>
    </vt:vector>
  </HeadingPairs>
  <TitlesOfParts>
    <vt:vector size="36" baseType="lpstr">
      <vt:lpstr>NASLOVNICA</vt:lpstr>
      <vt:lpstr>1. RUŠENJA I DEMONTAŽE</vt:lpstr>
      <vt:lpstr>OPĆI UVJETI</vt:lpstr>
      <vt:lpstr>OPĆI UVJETI RUŠENJA</vt:lpstr>
      <vt:lpstr>7. IZOLATERSKI RADOVI </vt:lpstr>
      <vt:lpstr>8. FASADERSKI RADOVI</vt:lpstr>
      <vt:lpstr>9. RAZNI GRAĐEVINSKI RADOVI</vt:lpstr>
      <vt:lpstr>OPĆI UVJETI ZID.-FASAD. RADOVI</vt:lpstr>
      <vt:lpstr>OPĆI UVJETI </vt:lpstr>
      <vt:lpstr>II. ZIDARSKI RADOVI</vt:lpstr>
      <vt:lpstr>11. BRAVARSKI RADOVI</vt:lpstr>
      <vt:lpstr>16. KAMENARSKI RADOVI</vt:lpstr>
      <vt:lpstr>19. STAKLARSKI RADOVI</vt:lpstr>
      <vt:lpstr>21. SPUŠTENI STROPOVI</vt:lpstr>
      <vt:lpstr>RADOVI  U GIPSU</vt:lpstr>
      <vt:lpstr>OPĆI UVJETI STOL.-STAKL. RADOVI</vt:lpstr>
      <vt:lpstr>III. STOLARSKO-STAKL. RADOVI</vt:lpstr>
      <vt:lpstr>OPĆI UVJETI STAKLARSKI RADOVI</vt:lpstr>
      <vt:lpstr>OPĆI UVJETI BRAVARSKI RADOVI</vt:lpstr>
      <vt:lpstr>V. BRAVARSKI RADOVI</vt:lpstr>
      <vt:lpstr>IV. BRAVARSKO-LIMARSKI RADOVI</vt:lpstr>
      <vt:lpstr>V. SOBOSLIK.-LIČILAČKI RADOVI</vt:lpstr>
      <vt:lpstr>VI. SANACIJA PODA BALKONA</vt:lpstr>
      <vt:lpstr>VIa. SANAC. BALKONA NA DVORIŠ.</vt:lpstr>
      <vt:lpstr>VII. OBLAGANJE INSTAL.KANALA</vt:lpstr>
      <vt:lpstr>OPĆI UVJETI SOBOSL. I LIČ. RAD</vt:lpstr>
      <vt:lpstr>III. IZRADA INVALID.PRISTUPA</vt:lpstr>
      <vt:lpstr>VIII. IZRADA INVAL.PRISTUPA</vt:lpstr>
      <vt:lpstr>IX. POPRAVAK KROVNIH KUĆICA</vt:lpstr>
      <vt:lpstr>X. ELEKTRO RADOVI NA PROČELJU</vt:lpstr>
      <vt:lpstr>XI. ELEKTRO RADOVI UNUTAR GRAĐ.</vt:lpstr>
      <vt:lpstr>XII. SUHOMONTAŽNI RADOVI  </vt:lpstr>
      <vt:lpstr>XIII. KIPARSKO-RESTAUR. RADOVI</vt:lpstr>
      <vt:lpstr>REKAPITULACIJA  </vt:lpstr>
      <vt:lpstr>'IX. POPRAVAK KROVNIH KUĆICA'!Print_Area</vt:lpstr>
      <vt:lpstr>'VIa. SANAC. BALKONA NA DVORIŠ.'!Print_Titles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Foretic</dc:creator>
  <cp:lastModifiedBy>Ivan Brač</cp:lastModifiedBy>
  <cp:lastPrinted>2016-07-18T08:59:16Z</cp:lastPrinted>
  <dcterms:created xsi:type="dcterms:W3CDTF">2002-01-21T18:23:43Z</dcterms:created>
  <dcterms:modified xsi:type="dcterms:W3CDTF">2016-07-29T07:52:35Z</dcterms:modified>
</cp:coreProperties>
</file>